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codeName="ThisWorkbook" autoCompressPictures="0"/>
  <mc:AlternateContent xmlns:mc="http://schemas.openxmlformats.org/markup-compatibility/2006">
    <mc:Choice Requires="x15">
      <x15ac:absPath xmlns:x15ac="http://schemas.microsoft.com/office/spreadsheetml/2010/11/ac" url="\\DII-ATTAIN\Working\Marketing\Regulatory\Documents (DII)\CMRT - Desco\"/>
    </mc:Choice>
  </mc:AlternateContent>
  <xr:revisionPtr revIDLastSave="0" documentId="13_ncr:1_{7F33D826-6168-4A44-ABA2-772B15435D7A}" xr6:coauthVersionLast="46"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4" i="6" l="1"/>
  <c r="C11" i="6"/>
  <c r="C10" i="6"/>
  <c r="C9"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G32" i="6" s="1"/>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F34" i="6"/>
  <c r="F39" i="6"/>
  <c r="F54" i="6"/>
  <c r="F65" i="6"/>
  <c r="F49"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H36" i="6" l="1"/>
  <c r="D36" i="6" s="1"/>
  <c r="H29" i="6"/>
  <c r="H44" i="6"/>
  <c r="D44"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l="1"/>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<sst xmlns="http://schemas.openxmlformats.org/spreadsheetml/2006/main" count="21952" uniqueCount="15613">
  <si>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</si>
  <si>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</si>
  <si>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</si>
  <si>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</si>
  <si>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</si>
  <si>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</si>
  <si>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</si>
  <si>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</si>
  <si>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</si>
  <si>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</si>
  <si>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</si>
  <si>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</si>
  <si>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</si>
  <si>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</si>
  <si>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</si>
  <si>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</si>
  <si>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</si>
  <si>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</si>
  <si>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</si>
  <si>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</si>
  <si>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</si>
  <si>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</si>
  <si>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</si>
  <si>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</si>
  <si>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</si>
  <si>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</si>
  <si>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</si>
  <si>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</si>
  <si>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</si>
  <si>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</si>
  <si>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</si>
  <si>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</si>
  <si>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</si>
  <si>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</si>
  <si>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</si>
  <si>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</si>
  <si>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</si>
  <si>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</si>
  <si>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</si>
  <si>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</si>
  <si>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</si>
  <si>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</si>
  <si>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</si>
  <si>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</si>
  <si>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</si>
  <si>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</si>
  <si>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</si>
  <si>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</si>
  <si>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</si>
  <si>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</si>
  <si>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</si>
  <si>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</si>
  <si>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</si>
  <si>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</si>
  <si>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</si>
  <si>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</si>
  <si>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</si>
  <si>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</si>
  <si>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</si>
  <si>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</si>
  <si>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</si>
  <si>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</si>
  <si>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</si>
  <si>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</si>
  <si>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</si>
  <si>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</si>
  <si>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</si>
  <si>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</si>
  <si>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</si>
  <si>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</si>
  <si>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</si>
  <si>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</si>
  <si>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</si>
  <si>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</si>
  <si>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</si>
  <si>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</si>
  <si>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</si>
  <si>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</si>
  <si>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</si>
  <si>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</si>
  <si>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</si>
  <si>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</si>
  <si>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</si>
  <si>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</si>
  <si>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</si>
  <si>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</si>
  <si>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</si>
  <si>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</si>
  <si>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</si>
  <si>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</si>
  <si>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</si>
  <si>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</si>
  <si>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</si>
  <si>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</si>
  <si>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</si>
  <si>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</si>
  <si>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</si>
  <si>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</si>
  <si>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</si>
  <si>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</si>
  <si>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</si>
  <si>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</si>
  <si>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</si>
  <si>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</si>
  <si>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</si>
  <si>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</si>
  <si>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</si>
  <si>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</si>
  <si>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</si>
  <si>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</si>
  <si>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</si>
  <si>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</si>
  <si>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</si>
  <si>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</si>
  <si>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</si>
  <si>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</si>
  <si>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</si>
  <si>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</si>
  <si>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</si>
  <si>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</si>
  <si>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</si>
  <si>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</si>
  <si>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</si>
  <si>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</si>
  <si>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</si>
  <si>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</si>
  <si>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</si>
  <si>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</si>
  <si>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</si>
  <si>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</si>
  <si>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</si>
  <si>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</si>
  <si>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</si>
  <si>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</si>
  <si>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</si>
  <si>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</si>
  <si>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</si>
  <si>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</si>
  <si>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</si>
  <si>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</si>
  <si>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</si>
  <si>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</si>
  <si>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</si>
  <si>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</si>
  <si>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</si>
  <si>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</si>
  <si>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</si>
  <si>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</si>
  <si>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</si>
  <si>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</si>
  <si>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</si>
  <si>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</si>
  <si>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</si>
  <si>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</si>
  <si>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</si>
  <si>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</si>
  <si>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</si>
  <si>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</si>
  <si>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</si>
  <si>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</si>
  <si>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</si>
  <si>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</si>
  <si>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</si>
  <si>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</si>
  <si>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</si>
  <si>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</si>
  <si>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</si>
  <si>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</si>
  <si>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</si>
  <si>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</si>
  <si>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</si>
  <si>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</si>
  <si>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</si>
  <si>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</si>
  <si>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</si>
  <si>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</si>
  <si>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</si>
  <si>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</si>
  <si>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</si>
  <si>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</si>
  <si>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</si>
  <si>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</si>
  <si>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</si>
  <si>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</si>
  <si>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</si>
  <si>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</si>
  <si>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</si>
  <si>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</si>
  <si>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</si>
  <si>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</si>
  <si>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</si>
  <si>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</si>
  <si>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</si>
  <si>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</si>
  <si>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</si>
  <si>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</si>
  <si>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</si>
  <si>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</si>
  <si>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</si>
  <si>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</si>
  <si>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</si>
  <si>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</si>
  <si>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</si>
  <si>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</si>
  <si>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</si>
  <si>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</si>
  <si>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</si>
  <si>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</si>
  <si>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</si>
  <si>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</si>
  <si>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</si>
  <si>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</si>
  <si>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</si>
  <si>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</si>
  <si>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</si>
  <si>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</si>
  <si>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</si>
  <si>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</si>
  <si>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</si>
  <si>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</si>
  <si>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</si>
  <si>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</si>
  <si>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</si>
  <si>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</si>
  <si>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</si>
  <si>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</si>
  <si>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</si>
  <si>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</si>
  <si>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</si>
  <si>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</si>
  <si>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</si>
  <si>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</si>
  <si>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</si>
  <si>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</si>
  <si>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</si>
  <si>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</si>
  <si>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</si>
  <si>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</si>
  <si>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</si>
  <si>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</si>
  <si>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</si>
  <si>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</si>
  <si>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</si>
  <si>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</si>
  <si>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</si>
  <si>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</si>
  <si>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</si>
  <si>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</si>
  <si>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</si>
  <si>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</si>
  <si>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</si>
  <si>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</si>
  <si>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</si>
  <si>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</si>
  <si>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</si>
  <si>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</si>
  <si>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</si>
  <si>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</si>
  <si>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</si>
  <si>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</si>
  <si>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</si>
  <si>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</si>
  <si>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</si>
  <si>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</si>
  <si>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</si>
  <si>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</si>
  <si>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</si>
  <si>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</si>
  <si>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</si>
  <si>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</si>
  <si>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</si>
  <si>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</si>
  <si>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</si>
  <si>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</si>
  <si>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</si>
  <si>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</si>
  <si>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</si>
  <si>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</si>
  <si>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</si>
  <si>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</si>
  <si>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</si>
  <si>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</si>
  <si>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</si>
  <si>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</si>
  <si>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</si>
  <si>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</si>
  <si>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</si>
  <si>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</si>
  <si>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</si>
  <si>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</si>
  <si>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</si>
  <si>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</si>
  <si>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</si>
  <si>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</si>
  <si>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</si>
  <si>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</si>
  <si>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</si>
  <si>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</si>
  <si>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</si>
  <si>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</si>
  <si>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</si>
  <si>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</si>
  <si>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</si>
  <si>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</si>
  <si>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</si>
  <si>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</si>
  <si>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</si>
  <si>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</si>
  <si>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</si>
  <si>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</si>
  <si>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</si>
  <si>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</si>
  <si>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</si>
  <si>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</si>
  <si>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</si>
  <si>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</si>
  <si>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</si>
  <si>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</si>
  <si>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</si>
  <si>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</si>
  <si>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</si>
  <si>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</si>
  <si>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</si>
  <si>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</si>
  <si>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</si>
  <si>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</si>
  <si>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</si>
  <si>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</si>
  <si>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</si>
  <si>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</si>
  <si>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</si>
  <si>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</si>
  <si>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</si>
  <si>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</si>
  <si>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</si>
  <si>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</si>
  <si>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</si>
  <si>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</si>
  <si>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</si>
  <si>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</si>
  <si>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</si>
  <si>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</si>
  <si>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</si>
  <si>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</si>
  <si>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</si>
  <si>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</si>
  <si>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</si>
  <si>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</si>
  <si>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</si>
  <si>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</si>
  <si>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</si>
  <si>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</si>
  <si>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</si>
  <si>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</si>
  <si>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</si>
  <si>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</si>
  <si>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</si>
  <si>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</si>
  <si>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</si>
  <si>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</si>
  <si>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</si>
  <si>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</si>
  <si>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</si>
  <si>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</si>
  <si>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</si>
  <si>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</si>
  <si>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</si>
  <si>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</si>
  <si>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</si>
  <si>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</si>
  <si>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</si>
  <si>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</si>
  <si>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</si>
  <si>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</si>
  <si>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</si>
  <si>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</si>
  <si>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</si>
  <si>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</si>
  <si>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</si>
  <si>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</si>
  <si>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</si>
  <si>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</si>
  <si>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</si>
  <si>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</si>
  <si>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</si>
  <si>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</si>
  <si>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</si>
  <si>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</si>
  <si>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</si>
  <si>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</si>
  <si>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</si>
  <si>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</si>
  <si>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</si>
  <si>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</si>
  <si>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</si>
  <si>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</si>
  <si>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</si>
  <si>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</si>
  <si>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</si>
  <si>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</si>
  <si>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</si>
  <si>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</si>
  <si>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</si>
  <si>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</si>
  <si>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</si>
  <si>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</si>
  <si>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</si>
  <si>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</si>
  <si>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</si>
  <si>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</si>
  <si>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</si>
  <si>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</si>
  <si>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</si>
  <si>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</si>
  <si>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</si>
  <si>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</si>
  <si>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</si>
  <si>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</si>
  <si>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</si>
  <si>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</si>
  <si>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</si>
  <si>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</si>
  <si>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</si>
  <si>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</si>
  <si>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</si>
  <si>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</si>
  <si>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</si>
  <si>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</si>
  <si>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</si>
  <si>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</si>
  <si>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</si>
  <si>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</si>
  <si>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</si>
  <si>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</si>
  <si>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</si>
  <si>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</si>
  <si>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</si>
  <si>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</si>
  <si>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</si>
  <si>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</si>
  <si>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</si>
  <si>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</si>
  <si>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</si>
  <si>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</si>
  <si>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</si>
  <si>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</si>
  <si>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</si>
  <si>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</si>
  <si>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</si>
  <si>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</si>
  <si>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</si>
  <si>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</si>
  <si>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</si>
  <si>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</si>
  <si>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</si>
  <si>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</si>
  <si>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</si>
  <si>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</si>
  <si>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</si>
  <si>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</si>
  <si>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</si>
  <si>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</si>
  <si>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</si>
  <si>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</si>
  <si>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</si>
  <si>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</si>
  <si>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</si>
  <si>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</si>
  <si>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</si>
  <si>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</si>
  <si>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</si>
  <si>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</si>
  <si>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</si>
  <si>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</si>
  <si>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</si>
  <si>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</si>
  <si>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</si>
  <si>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</si>
  <si>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</si>
  <si>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</si>
  <si>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</si>
  <si>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</si>
  <si>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</si>
  <si>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</si>
  <si>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</si>
  <si>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</si>
  <si>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</si>
  <si>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</si>
  <si>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</si>
  <si>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</si>
  <si>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</si>
  <si>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</si>
  <si>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</si>
  <si>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</si>
  <si>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</si>
  <si>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</si>
  <si>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</si>
  <si>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</si>
  <si>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</si>
  <si>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</si>
  <si>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</si>
  <si>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</si>
  <si>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</si>
  <si>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</si>
  <si>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</si>
  <si>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</si>
  <si>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</si>
  <si>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</si>
  <si>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</si>
  <si>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</si>
  <si>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</si>
  <si>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</si>
  <si>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</si>
  <si>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</si>
  <si>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</si>
  <si>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</si>
  <si>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</si>
  <si>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</si>
  <si>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</si>
  <si>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</si>
  <si>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</si>
  <si>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</si>
  <si>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</si>
  <si>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</si>
  <si>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</si>
  <si>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</si>
  <si>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</si>
  <si>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</si>
  <si>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</si>
  <si>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</si>
  <si>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</si>
  <si>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</si>
  <si>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</si>
  <si>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</si>
  <si>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</si>
  <si>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</si>
  <si>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</si>
  <si>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</si>
  <si>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</si>
  <si>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</si>
  <si>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</si>
  <si>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</si>
  <si>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</si>
  <si>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</si>
  <si>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</si>
  <si>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</si>
  <si>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</si>
  <si>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</si>
  <si>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</si>
  <si>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</si>
  <si>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</si>
  <si>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</si>
  <si>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</si>
  <si>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</si>
  <si>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</si>
  <si>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</si>
  <si>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</si>
  <si>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</si>
  <si>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</si>
  <si>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</si>
  <si>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</si>
  <si>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</si>
  <si>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</si>
  <si>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</si>
  <si>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</si>
  <si>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</si>
  <si>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</si>
  <si>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</si>
  <si>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</si>
  <si>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</si>
  <si>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</si>
  <si>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</si>
  <si>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</si>
  <si>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</si>
  <si>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</si>
  <si>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</si>
  <si>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</si>
  <si>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</si>
  <si>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</si>
  <si>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</si>
  <si>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</si>
  <si>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</si>
  <si>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</si>
  <si>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</si>
  <si>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</si>
  <si>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</si>
  <si>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</si>
  <si>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</si>
  <si>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</si>
  <si>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</si>
  <si>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</si>
  <si>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</si>
  <si>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</si>
  <si>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</si>
  <si>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</si>
  <si>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</si>
  <si>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</si>
  <si>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</si>
  <si>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</si>
  <si>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</si>
  <si>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</si>
  <si>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</si>
  <si>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</si>
  <si>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</si>
  <si>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</si>
  <si>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</si>
  <si>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</si>
  <si>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</si>
  <si>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</si>
  <si>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</si>
  <si>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</si>
  <si>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</si>
  <si>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</si>
  <si>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</si>
  <si>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</si>
  <si>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</si>
  <si>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</si>
  <si>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</si>
  <si>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</si>
  <si>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</si>
  <si>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</si>
  <si>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</si>
  <si>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</si>
  <si>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</si>
  <si>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</si>
  <si>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</si>
  <si>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</si>
  <si>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</si>
  <si>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</si>
  <si>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</si>
  <si>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</si>
  <si>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</si>
  <si>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</si>
  <si>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</si>
  <si>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</si>
  <si>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</si>
  <si>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</si>
  <si>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</si>
  <si>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</si>
  <si>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</si>
  <si>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</si>
  <si>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</si>
  <si>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</si>
  <si>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</si>
  <si>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</si>
  <si>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</si>
  <si>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</si>
  <si>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</si>
  <si>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</si>
  <si>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</si>
  <si>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</si>
  <si>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</si>
  <si>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</si>
  <si>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</si>
  <si>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</si>
  <si>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</si>
  <si>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</si>
  <si>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</si>
  <si>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</si>
  <si>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</si>
  <si>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</si>
  <si>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</si>
  <si>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</si>
  <si>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</si>
  <si>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</si>
  <si>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</si>
  <si>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</si>
  <si>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</si>
  <si>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</si>
  <si>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</si>
  <si>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</si>
  <si>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</si>
  <si>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</si>
  <si>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</si>
  <si>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</si>
  <si>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</si>
  <si>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</si>
  <si>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</si>
  <si>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</si>
  <si>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</si>
  <si>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</si>
  <si>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</si>
  <si>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</si>
  <si>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</si>
  <si>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</si>
  <si>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</si>
  <si>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</si>
  <si>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</si>
  <si>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</si>
  <si>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</si>
  <si>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</si>
  <si>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</si>
  <si>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</si>
  <si>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</si>
  <si>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</si>
  <si>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</si>
  <si>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</si>
  <si>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</si>
  <si>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</si>
  <si>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</si>
  <si>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</si>
  <si>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</si>
  <si>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</si>
  <si>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</si>
  <si>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</si>
  <si>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</si>
  <si>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</si>
  <si>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</si>
  <si>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</si>
  <si>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</si>
  <si>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</si>
  <si>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</si>
  <si>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</si>
  <si>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</si>
  <si>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</si>
  <si>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</si>
  <si>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</si>
  <si>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</si>
  <si>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</si>
  <si>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</si>
  <si>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</si>
  <si>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</si>
  <si>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</si>
  <si>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</si>
  <si>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</si>
  <si>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</si>
  <si>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</si>
  <si>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</si>
  <si>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</si>
  <si>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</si>
  <si>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</si>
  <si>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</si>
  <si>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</si>
  <si>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</si>
  <si>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</si>
  <si>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</si>
  <si>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</si>
  <si>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</si>
  <si>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</si>
  <si>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</si>
  <si>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</si>
  <si>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</si>
  <si>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</si>
  <si>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</si>
  <si>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</si>
  <si>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</si>
  <si>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</si>
  <si>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</si>
  <si>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</si>
  <si>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</si>
  <si>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</si>
  <si>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</si>
  <si>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</si>
  <si>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</si>
  <si>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</si>
  <si>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</si>
  <si>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</si>
  <si>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</si>
  <si>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</si>
  <si>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</si>
  <si>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</si>
  <si>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</si>
  <si>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</si>
  <si>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</si>
  <si>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</si>
  <si>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</si>
  <si>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</si>
  <si>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</si>
  <si>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</si>
  <si>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</si>
  <si>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</si>
  <si>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</si>
  <si>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</si>
  <si>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</si>
  <si>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</si>
  <si>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</si>
  <si>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</si>
  <si>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</si>
  <si>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</si>
  <si>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</si>
  <si>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</si>
  <si>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</si>
  <si>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</si>
  <si>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</si>
  <si>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</si>
  <si>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</si>
  <si>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</si>
  <si>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</si>
  <si>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</si>
  <si>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</si>
  <si>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</si>
  <si>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</si>
  <si>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</si>
  <si>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</si>
  <si>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</si>
  <si>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</si>
  <si>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</si>
  <si>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</si>
  <si>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</si>
  <si>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</si>
  <si>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</si>
  <si>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</si>
  <si>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</si>
  <si>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</si>
  <si>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</si>
  <si>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</si>
  <si>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</si>
  <si>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</si>
  <si>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</si>
  <si>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</si>
  <si>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</si>
  <si>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</si>
  <si>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</si>
  <si>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</si>
  <si>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</si>
  <si>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</si>
  <si>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</si>
  <si>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</si>
  <si>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</si>
  <si>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</si>
  <si>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</si>
  <si>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</si>
  <si>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</si>
  <si>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</si>
  <si>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</si>
  <si>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</si>
  <si>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</si>
  <si>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</si>
  <si>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</si>
  <si>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</si>
  <si>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</si>
  <si>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</si>
  <si>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</si>
  <si>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</si>
  <si>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</si>
  <si>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</si>
  <si>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</si>
  <si>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</si>
  <si>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</si>
  <si>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</si>
  <si>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</si>
  <si>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</si>
  <si>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</si>
  <si>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</si>
  <si>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</si>
  <si>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</si>
  <si>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</si>
  <si>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</si>
  <si>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</si>
  <si>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</si>
  <si>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</si>
  <si>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</si>
  <si>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</si>
  <si>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</si>
  <si>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</si>
  <si>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</si>
  <si>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</si>
  <si>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</si>
  <si>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</si>
  <si>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</si>
  <si>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</si>
  <si>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</si>
  <si>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</si>
  <si>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</si>
  <si>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</si>
  <si>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</si>
  <si>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</si>
  <si>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</si>
  <si>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</si>
  <si>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</si>
  <si>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</si>
  <si>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</si>
  <si>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</si>
  <si>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</si>
  <si>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</si>
  <si>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</si>
  <si>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</si>
  <si>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</si>
  <si>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</si>
  <si>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</si>
  <si>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</si>
  <si>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</si>
  <si>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</si>
  <si>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</si>
  <si>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</si>
  <si>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</si>
  <si>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</si>
  <si>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</si>
  <si>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</si>
  <si>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</si>
  <si>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</si>
  <si>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</si>
  <si>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</si>
  <si>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</si>
  <si>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</si>
  <si>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</si>
  <si>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</si>
  <si>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</si>
  <si>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</si>
  <si>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</si>
  <si>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</si>
  <si>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</si>
  <si>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</si>
  <si>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</si>
  <si>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</si>
  <si>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</si>
  <si>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</si>
  <si>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</si>
  <si>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</si>
  <si>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</si>
  <si>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</si>
  <si>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</si>
  <si>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</si>
  <si>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</si>
  <si>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</si>
  <si>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</si>
  <si>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</si>
  <si>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</si>
  <si>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</si>
  <si>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</si>
  <si>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</si>
  <si>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</si>
  <si>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</si>
  <si>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</si>
  <si>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</si>
  <si>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</si>
  <si>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</si>
  <si>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</si>
  <si>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</si>
  <si>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</si>
  <si>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</si>
  <si>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</si>
  <si>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</si>
  <si>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</si>
  <si>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</si>
  <si>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</si>
  <si>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</si>
  <si>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</si>
  <si>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</si>
  <si>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</si>
  <si>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</si>
  <si>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</si>
  <si>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</si>
  <si>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</si>
  <si>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</si>
  <si>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</si>
  <si>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</si>
  <si>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</si>
  <si>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</si>
  <si>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</si>
  <si>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</si>
  <si>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</si>
  <si>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</si>
  <si>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</si>
  <si>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</si>
  <si>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</si>
  <si>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</si>
  <si>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</si>
  <si>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</si>
  <si>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</si>
  <si>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</si>
  <si>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</si>
  <si>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</si>
  <si>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</si>
  <si>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</si>
  <si>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</si>
  <si>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</si>
  <si>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</si>
  <si>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</si>
  <si>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</si>
  <si>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</si>
  <si>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</si>
  <si>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</si>
  <si>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</si>
  <si>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</si>
  <si>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</si>
  <si>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</si>
  <si>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</si>
  <si>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</si>
  <si>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</si>
  <si>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</si>
  <si>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</si>
  <si>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</si>
  <si>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</si>
  <si>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</si>
  <si>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</si>
  <si>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</si>
  <si>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</si>
  <si>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</si>
  <si>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</si>
  <si>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</si>
  <si>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</si>
  <si>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</si>
  <si>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</si>
  <si>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</si>
  <si>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</si>
  <si>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</si>
  <si>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</si>
  <si>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</si>
  <si>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</si>
  <si>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</si>
  <si>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</si>
  <si>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</si>
  <si>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</si>
  <si>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</si>
  <si>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</si>
  <si>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</si>
  <si>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</si>
  <si>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</si>
  <si>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</si>
  <si>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</si>
  <si>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</si>
  <si>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</si>
  <si>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</si>
  <si>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</si>
  <si>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</si>
  <si>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</si>
  <si>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</si>
  <si>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</si>
  <si>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</si>
  <si>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</si>
  <si>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</si>
  <si>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</si>
  <si>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</si>
  <si>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</si>
  <si>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</si>
  <si>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</si>
  <si>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</si>
  <si>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</si>
  <si>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</si>
  <si>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</si>
  <si>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</si>
  <si>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</si>
  <si>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</si>
  <si>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</si>
  <si>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</si>
  <si>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</si>
  <si>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</si>
  <si>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</si>
  <si>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</si>
  <si>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</si>
  <si>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</si>
  <si>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</si>
  <si>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</si>
  <si>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</si>
  <si>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</si>
  <si>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</si>
  <si>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</si>
  <si>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</si>
  <si>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</si>
  <si>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</si>
  <si>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</si>
  <si>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</si>
  <si>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</si>
  <si>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</si>
  <si>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</si>
  <si>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</si>
  <si>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</si>
  <si>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</si>
  <si>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</si>
  <si>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</si>
  <si>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</si>
  <si>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</si>
  <si>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</si>
  <si>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</si>
  <si>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</si>
  <si>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</si>
  <si>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</si>
  <si>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</si>
  <si>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</si>
  <si>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</si>
  <si>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</si>
  <si>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</si>
  <si>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</si>
  <si>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</si>
  <si>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</si>
  <si>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</si>
  <si>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</si>
  <si>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</si>
  <si>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</si>
  <si>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</si>
  <si>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</si>
  <si>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</si>
  <si>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</si>
  <si>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</si>
  <si>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</si>
  <si>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</si>
  <si>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</si>
  <si>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</si>
  <si>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</si>
  <si>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</si>
  <si>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</si>
  <si>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</si>
  <si>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</si>
  <si>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</si>
  <si>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</si>
  <si>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</si>
  <si>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</si>
  <si>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</si>
  <si>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</si>
  <si>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</si>
  <si>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</si>
  <si>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</si>
  <si>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</si>
  <si>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</si>
  <si>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</si>
  <si>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</si>
  <si>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</si>
  <si>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</si>
  <si>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</si>
  <si>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</si>
  <si>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</si>
  <si>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</si>
  <si>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</si>
  <si>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</si>
  <si>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</si>
  <si>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</si>
  <si>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</si>
  <si>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</si>
  <si>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</si>
  <si>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</si>
  <si>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</si>
  <si>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</si>
  <si>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</si>
  <si>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</si>
  <si>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</si>
  <si>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</si>
  <si>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</si>
  <si>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</si>
  <si>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</si>
  <si>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</si>
  <si>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</si>
  <si>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</si>
  <si>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</si>
  <si>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</si>
  <si>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</si>
  <si>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</si>
  <si>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</si>
  <si>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</si>
  <si>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</si>
  <si>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</si>
  <si>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</si>
  <si>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</si>
  <si>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</si>
  <si>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</si>
  <si>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</si>
  <si>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</si>
  <si>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</si>
  <si>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</si>
  <si>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</si>
  <si>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</si>
  <si>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</si>
  <si>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</si>
  <si>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</si>
  <si>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</si>
  <si>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</si>
  <si>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</si>
  <si>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</si>
  <si>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</si>
  <si>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</si>
  <si>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</si>
  <si>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</si>
  <si>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</si>
  <si>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</si>
  <si>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</si>
  <si>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</si>
  <si>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</si>
  <si>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</si>
  <si>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</si>
  <si>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</si>
  <si>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</si>
  <si>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</si>
  <si>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</si>
  <si>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</si>
  <si>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</si>
  <si>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</si>
  <si>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</si>
  <si>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</si>
  <si>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</si>
  <si>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</si>
  <si>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</si>
  <si>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</si>
  <si>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</si>
  <si>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</si>
  <si>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</si>
  <si>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</si>
  <si>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</si>
  <si>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</si>
  <si>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</si>
  <si>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</si>
  <si>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</si>
  <si>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</si>
  <si>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</si>
  <si>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</si>
  <si>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</si>
  <si>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</si>
  <si>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</si>
  <si>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</si>
  <si>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</si>
  <si>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</si>
  <si>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</si>
  <si>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</si>
  <si>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</si>
  <si>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</si>
  <si>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</si>
  <si>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</si>
  <si>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</si>
  <si>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</si>
  <si>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</si>
  <si>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</si>
  <si>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</si>
  <si>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</si>
  <si>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</si>
  <si>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</si>
  <si>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</si>
  <si>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</si>
  <si>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</si>
  <si>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</si>
  <si>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</si>
  <si>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</si>
  <si>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</si>
  <si>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</si>
  <si>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</si>
  <si>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</si>
  <si>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</si>
  <si>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</si>
  <si>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</si>
  <si>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</si>
  <si>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</si>
  <si>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</si>
  <si>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</si>
  <si>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</si>
  <si>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</si>
  <si>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</si>
  <si>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</si>
  <si>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</si>
  <si>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</si>
  <si>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</si>
  <si>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</si>
  <si>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</si>
  <si>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</si>
  <si>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</si>
  <si>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</si>
  <si>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</si>
  <si>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</si>
  <si>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</si>
  <si>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</si>
  <si>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</si>
  <si>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</si>
  <si>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</si>
  <si>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</si>
  <si>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</si>
  <si>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</si>
  <si>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</si>
  <si>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</si>
  <si>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</si>
  <si>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</si>
  <si>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</si>
  <si>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</si>
  <si>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</si>
  <si>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</si>
  <si>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</si>
  <si>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</si>
  <si>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</si>
  <si>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</si>
  <si>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</si>
  <si>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</si>
  <si>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</si>
  <si>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</si>
  <si>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</si>
  <si>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</si>
  <si>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</si>
  <si>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</si>
  <si>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</si>
  <si>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</si>
  <si>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</si>
  <si>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</si>
  <si>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</si>
  <si>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</si>
  <si>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</si>
  <si>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</si>
  <si>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</si>
  <si>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</si>
  <si>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</si>
  <si>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</si>
  <si>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</si>
  <si>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</si>
  <si>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</si>
  <si>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</si>
  <si>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</si>
  <si>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</si>
  <si>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</si>
  <si>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</si>
  <si>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</si>
  <si>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</si>
  <si>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</si>
  <si>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</si>
  <si>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</si>
  <si>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</si>
  <si>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</si>
  <si>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</si>
  <si>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</si>
  <si>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</si>
  <si>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</si>
  <si>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</si>
  <si>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</si>
  <si>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</si>
  <si>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</si>
  <si>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</si>
  <si>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</si>
  <si>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</si>
  <si>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</si>
  <si>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</si>
  <si>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</si>
  <si>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</si>
  <si>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</si>
  <si>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</si>
  <si>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</si>
  <si>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</si>
  <si>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</si>
  <si>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</si>
  <si>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</si>
  <si>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</si>
  <si>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</si>
  <si>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</si>
  <si>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</si>
  <si>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</si>
  <si>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</si>
  <si>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</si>
  <si>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</si>
  <si>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</si>
  <si>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</si>
  <si>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</si>
  <si>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</si>
  <si>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</si>
  <si>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</si>
  <si>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</si>
  <si>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</si>
  <si>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</si>
  <si>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</si>
  <si>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</si>
  <si>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</si>
  <si>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</si>
  <si>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</si>
  <si>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</si>
  <si>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</si>
  <si>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</si>
  <si>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</si>
  <si>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</si>
  <si>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</si>
  <si>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</si>
  <si>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</si>
  <si>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</si>
  <si>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</si>
  <si>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</si>
  <si>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</si>
  <si>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</si>
  <si>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</si>
  <si>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</si>
  <si>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</si>
  <si>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</si>
  <si>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</si>
  <si>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</si>
  <si>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</si>
  <si>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</si>
  <si>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</si>
  <si>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</si>
  <si>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</si>
  <si>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</si>
  <si>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</si>
  <si>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</si>
  <si>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</si>
  <si>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</si>
  <si>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</si>
  <si>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</si>
  <si>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</si>
  <si>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</si>
  <si>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</si>
  <si>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</si>
  <si>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</si>
  <si>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</si>
  <si>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</si>
  <si>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</si>
  <si>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</si>
  <si>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</si>
  <si>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</si>
  <si>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</si>
  <si>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</si>
  <si>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</si>
  <si>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</si>
  <si>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</si>
  <si>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</si>
  <si>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</si>
  <si>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</si>
  <si>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</si>
  <si>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</si>
  <si>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</si>
  <si>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</si>
  <si>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</si>
  <si>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</si>
  <si>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</si>
  <si>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</si>
  <si>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</si>
  <si>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</si>
  <si>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</si>
  <si>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</si>
  <si>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</si>
  <si>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</si>
  <si>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</si>
  <si>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</si>
  <si>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</si>
  <si>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</si>
  <si>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</si>
  <si>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</si>
  <si>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</si>
  <si>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</si>
  <si>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</si>
  <si>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</si>
  <si>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</si>
  <si>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</si>
  <si>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</si>
  <si>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</si>
  <si>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</si>
  <si>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</si>
  <si>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</si>
  <si>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</si>
  <si>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</si>
  <si>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</si>
  <si>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</si>
  <si>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</si>
  <si>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</si>
  <si>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</si>
  <si>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</si>
  <si>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</si>
  <si>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</si>
  <si>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</si>
  <si>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</si>
  <si>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</si>
  <si>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</si>
  <si>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</si>
  <si>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</si>
  <si>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</si>
  <si>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</si>
  <si>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</si>
  <si>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</si>
  <si>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</si>
  <si>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</si>
  <si>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</si>
  <si>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</si>
  <si>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</si>
  <si>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</si>
  <si>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</si>
  <si>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</si>
  <si>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</si>
  <si>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</si>
  <si>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</si>
  <si>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</si>
  <si>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</si>
  <si>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</si>
  <si>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</si>
  <si>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</si>
  <si>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</si>
  <si>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</si>
  <si>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</si>
  <si>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</si>
  <si>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</si>
  <si>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</si>
  <si>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</si>
  <si>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</si>
  <si>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</si>
  <si>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</si>
  <si>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</si>
  <si>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</si>
  <si>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</si>
  <si>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</si>
  <si>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</si>
  <si>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</si>
  <si>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</si>
  <si>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</si>
  <si>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</si>
  <si>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</si>
  <si>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</si>
  <si>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</si>
  <si>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</si>
  <si>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</si>
  <si>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</si>
  <si>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</si>
  <si>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</si>
  <si>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</si>
  <si>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</si>
  <si>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</si>
  <si>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</si>
  <si>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</si>
  <si>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</si>
  <si>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</si>
  <si>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</si>
  <si>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</si>
  <si>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</si>
  <si>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</si>
  <si>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</si>
  <si>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</si>
  <si>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</si>
  <si>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</si>
  <si>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</si>
  <si>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</si>
  <si>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</si>
  <si>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</si>
  <si>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</si>
  <si>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</si>
  <si>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</si>
  <si>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</si>
  <si>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</si>
  <si>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</si>
  <si>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</si>
  <si>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</si>
  <si>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</si>
  <si>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</si>
  <si>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</si>
  <si>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</si>
  <si>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</si>
  <si>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</si>
  <si>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</si>
  <si>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</si>
  <si>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</si>
  <si>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</si>
  <si>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</si>
  <si>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</si>
  <si>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</si>
  <si>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</si>
  <si>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</si>
  <si>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</si>
  <si>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</si>
  <si>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</si>
  <si>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</si>
  <si>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</si>
  <si>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</si>
  <si>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</si>
  <si>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</si>
  <si>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</si>
  <si>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</si>
  <si>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</si>
  <si>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</si>
  <si>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</si>
  <si>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</si>
  <si>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</si>
  <si>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</si>
  <si>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</si>
  <si>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</si>
  <si>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</si>
  <si>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</si>
  <si>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</si>
  <si>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</si>
  <si>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</si>
  <si>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</si>
  <si>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</si>
  <si>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</si>
  <si>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</si>
  <si>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</si>
  <si>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</si>
  <si>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</si>
  <si>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</si>
  <si>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</si>
  <si>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</si>
  <si>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</si>
  <si>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</si>
  <si>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</si>
  <si>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</si>
  <si>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</si>
  <si>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</si>
  <si>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</si>
  <si>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</si>
  <si>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</si>
  <si>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</si>
  <si>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</si>
  <si>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</si>
  <si>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</si>
  <si>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</si>
  <si>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</si>
  <si>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</si>
  <si>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</si>
  <si>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</si>
  <si>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</si>
  <si>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</si>
  <si>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</si>
  <si>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</si>
  <si>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</si>
  <si>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</si>
  <si>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</si>
  <si>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</si>
  <si>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</si>
  <si>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</si>
  <si>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</si>
  <si>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</si>
  <si>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</si>
  <si>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</si>
  <si>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</si>
  <si>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</si>
  <si>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</si>
  <si>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</si>
  <si>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</si>
  <si>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</si>
  <si>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</si>
  <si>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</si>
  <si>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</si>
  <si>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</si>
  <si>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</si>
  <si>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</si>
  <si>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</si>
  <si>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</si>
  <si>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</si>
  <si>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</si>
  <si>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</si>
  <si>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</si>
  <si>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</si>
  <si>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</si>
  <si>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</si>
  <si>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</si>
  <si>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</si>
  <si>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</si>
  <si>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</si>
  <si>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</si>
  <si>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</si>
  <si>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</si>
  <si>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</si>
  <si>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</si>
  <si>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</si>
  <si>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</si>
  <si>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</si>
  <si>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</si>
  <si>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</si>
  <si>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</si>
  <si>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</si>
  <si>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</si>
  <si>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</si>
  <si>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</si>
  <si>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</si>
  <si>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</si>
  <si>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</si>
  <si>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</si>
  <si>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</si>
  <si>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</si>
  <si>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</si>
  <si>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</si>
  <si>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</si>
  <si>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</si>
  <si>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</si>
  <si>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</si>
  <si>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</si>
  <si>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</si>
  <si>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</si>
  <si>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</si>
  <si>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</si>
  <si>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</si>
  <si>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</si>
  <si>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</si>
  <si>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</si>
  <si>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</si>
  <si>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</si>
  <si>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</si>
  <si>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</si>
  <si>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</si>
  <si>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</si>
  <si>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</si>
  <si>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</si>
  <si>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</si>
  <si>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</si>
  <si>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</si>
  <si>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</si>
  <si>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</si>
  <si>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</si>
  <si>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</si>
  <si>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</si>
  <si>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</si>
  <si>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</si>
  <si>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</si>
  <si>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</si>
  <si>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</si>
  <si>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</si>
  <si>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</si>
  <si>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</si>
  <si>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</si>
  <si>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</si>
  <si>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</si>
  <si>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</si>
  <si>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</si>
  <si>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</si>
  <si>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</si>
  <si>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</si>
  <si>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</si>
  <si>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</si>
  <si>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</si>
  <si>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</si>
  <si>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</si>
  <si>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</si>
  <si>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</si>
  <si>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</si>
  <si>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</si>
  <si>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</si>
  <si>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</si>
  <si>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</si>
  <si>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</si>
  <si>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</si>
  <si>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</si>
  <si>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</si>
  <si>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</si>
  <si>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</si>
  <si>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</si>
  <si>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</si>
  <si>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</si>
  <si>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</si>
  <si>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</si>
  <si>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</si>
  <si>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</si>
  <si>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</si>
  <si>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</si>
  <si>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</si>
  <si>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</si>
  <si>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</si>
  <si>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</si>
  <si>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</si>
  <si>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</si>
  <si>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</si>
  <si>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</si>
  <si>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</si>
  <si>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</si>
  <si>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</si>
  <si>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</si>
  <si>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</si>
  <si>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</si>
  <si>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</si>
  <si>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</si>
  <si>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</si>
  <si>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</si>
  <si>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</si>
  <si>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</si>
  <si>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</si>
  <si>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</si>
  <si>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</si>
  <si>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</si>
  <si>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</si>
  <si>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</si>
  <si>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</si>
  <si>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</si>
  <si>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</si>
  <si>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</si>
  <si>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</si>
  <si>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</si>
  <si>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</si>
  <si>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</si>
  <si>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</si>
  <si>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</si>
  <si>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</si>
  <si>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</si>
  <si>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</si>
  <si>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</si>
  <si>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</si>
  <si>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</si>
  <si>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</si>
  <si>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</si>
  <si>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</si>
  <si>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</si>
  <si>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</si>
  <si>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</si>
  <si>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</si>
  <si>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</si>
  <si>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</si>
  <si>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</si>
  <si>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</si>
  <si>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</si>
  <si>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</si>
  <si>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</si>
  <si>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</si>
  <si>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</si>
  <si>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</si>
  <si>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</si>
  <si>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</si>
  <si>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</si>
  <si>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</si>
  <si>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</si>
  <si>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</si>
  <si>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</si>
  <si>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</si>
  <si>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</si>
  <si>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</si>
  <si>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</si>
  <si>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</si>
  <si>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</si>
  <si>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</si>
  <si>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</si>
  <si>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</si>
  <si>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</si>
  <si>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</si>
  <si>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</si>
  <si>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</si>
  <si>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</si>
  <si>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</si>
  <si>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</si>
  <si>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</si>
  <si>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</si>
  <si>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</si>
  <si>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</si>
  <si>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</si>
  <si>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</si>
  <si>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</si>
  <si>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</si>
  <si>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</si>
  <si>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</si>
  <si>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</si>
  <si>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</si>
  <si>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</si>
  <si>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</si>
  <si>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</si>
  <si>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</si>
  <si>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</si>
  <si>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</si>
  <si>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</si>
  <si>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</si>
  <si>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</si>
  <si>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</si>
  <si>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</si>
  <si>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</si>
  <si>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</si>
  <si>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</si>
  <si>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</si>
  <si>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</si>
  <si>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</si>
  <si>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</si>
  <si>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</si>
  <si>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</si>
  <si>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</si>
  <si>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</si>
  <si>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</si>
  <si>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</si>
  <si>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</si>
  <si>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</si>
  <si>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</si>
  <si>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</si>
  <si>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</si>
  <si>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</si>
  <si>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</si>
  <si>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</si>
  <si>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</si>
  <si>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</si>
  <si>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</si>
  <si>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</si>
  <si>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</si>
  <si>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</si>
  <si>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</si>
  <si>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</si>
  <si>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</si>
  <si>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</si>
  <si>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</si>
  <si>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</si>
  <si>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</si>
  <si>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</si>
  <si>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</si>
  <si>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</si>
  <si>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</si>
  <si>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</si>
  <si>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</si>
  <si>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</si>
  <si>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</si>
  <si>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</si>
  <si>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</si>
  <si>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</si>
  <si>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</si>
  <si>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</si>
  <si>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</si>
  <si>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</si>
  <si>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</si>
  <si>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</si>
  <si>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</si>
  <si>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</si>
  <si>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</si>
  <si>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</si>
  <si>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</si>
  <si>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</si>
  <si>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</si>
  <si>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</si>
  <si>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</si>
  <si>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</si>
  <si>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</si>
  <si>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</si>
  <si>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</si>
  <si>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</si>
  <si>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</si>
  <si>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</si>
  <si>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</si>
  <si>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</si>
  <si>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</si>
  <si>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</si>
  <si>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</si>
  <si>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</si>
  <si>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</si>
  <si>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</si>
  <si>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</si>
  <si>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</si>
  <si>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</si>
  <si>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</si>
  <si>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</si>
  <si>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</si>
  <si>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</si>
  <si>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</si>
  <si>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</si>
  <si>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</si>
  <si>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</si>
  <si>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</si>
  <si>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</si>
  <si>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</si>
  <si>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</si>
  <si>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</si>
  <si>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</si>
  <si>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</si>
  <si>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</si>
  <si>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</si>
  <si>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</si>
  <si>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</si>
  <si>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</si>
  <si>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</si>
  <si>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</si>
  <si>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</si>
  <si>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</si>
  <si>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</si>
  <si>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</si>
  <si>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</si>
  <si>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</si>
  <si>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</si>
  <si>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</si>
  <si>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</si>
  <si>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</si>
  <si>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</si>
  <si>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</si>
  <si>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</si>
  <si>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</si>
  <si>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</si>
  <si>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</si>
  <si>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</si>
  <si>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</si>
  <si>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</si>
  <si>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</si>
  <si>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</si>
  <si>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</si>
  <si>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</si>
  <si>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</si>
  <si>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</si>
  <si>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</si>
  <si>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</si>
  <si>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</si>
  <si>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</si>
  <si>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</si>
  <si>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</si>
  <si>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</si>
  <si>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</si>
  <si>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</si>
  <si>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</si>
  <si>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</si>
  <si>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</si>
  <si>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</si>
  <si>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</si>
  <si>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</si>
  <si>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</si>
  <si>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</si>
  <si>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</si>
  <si>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</si>
  <si>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</si>
  <si>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</si>
  <si>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</si>
  <si>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</si>
  <si>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</si>
  <si>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</si>
  <si>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</si>
  <si>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</si>
  <si>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</si>
  <si>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</si>
  <si>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</si>
  <si>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</si>
  <si>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</si>
  <si>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</si>
  <si>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</si>
  <si>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</si>
  <si>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</si>
  <si>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</si>
  <si>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</si>
  <si>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</si>
  <si>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</si>
  <si>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</si>
  <si>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</si>
  <si>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</si>
  <si>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</si>
  <si>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</si>
  <si>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</si>
  <si>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</si>
  <si>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</si>
  <si>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</si>
  <si>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</si>
  <si>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</si>
  <si>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</si>
  <si>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</si>
  <si>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</si>
  <si>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</si>
  <si>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</si>
  <si>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</si>
  <si>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</si>
  <si>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</si>
  <si>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</si>
  <si>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</si>
  <si>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</si>
  <si>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</si>
  <si>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</si>
  <si>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</si>
  <si>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</si>
  <si>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</si>
  <si>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</si>
  <si>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</si>
  <si>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</si>
  <si>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</si>
  <si>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</si>
  <si>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</si>
  <si>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</si>
  <si>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</si>
  <si>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</si>
  <si>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</si>
  <si>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</si>
  <si>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</si>
  <si>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</si>
  <si>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</si>
  <si>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</si>
  <si>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</si>
  <si>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</si>
  <si>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</si>
  <si>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</si>
  <si>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</si>
  <si>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</si>
  <si>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</si>
  <si>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</si>
  <si>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</si>
  <si>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</si>
  <si>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</si>
  <si>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</si>
  <si>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</si>
  <si>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</si>
  <si>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</si>
  <si>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</si>
  <si>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</si>
  <si>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</si>
  <si>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</si>
  <si>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</si>
  <si>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</si>
  <si>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</si>
  <si>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</si>
  <si>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</si>
  <si>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</si>
  <si>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</si>
  <si>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</si>
  <si>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</si>
  <si>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</si>
  <si>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</si>
  <si>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</si>
  <si>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</si>
  <si>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</si>
  <si>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</si>
  <si>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</si>
  <si>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</si>
  <si>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</si>
  <si>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</si>
  <si>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</si>
  <si>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</si>
  <si>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</si>
  <si>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</si>
  <si>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</si>
  <si>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</si>
  <si>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</si>
  <si>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</si>
  <si>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</si>
  <si>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</si>
  <si>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</si>
  <si>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</si>
  <si>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</si>
  <si>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</si>
  <si>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</si>
  <si>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</si>
  <si>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</si>
  <si>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</si>
  <si>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</si>
  <si>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</si>
  <si>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</si>
  <si>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</si>
  <si>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</si>
  <si>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</si>
  <si>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</si>
  <si>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</si>
  <si>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</si>
  <si>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</si>
  <si>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</si>
  <si>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</si>
  <si>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</si>
  <si>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</si>
  <si>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</si>
  <si>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</si>
  <si>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</si>
  <si>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</si>
  <si>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</si>
  <si>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</si>
  <si>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</si>
  <si>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</si>
  <si>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</si>
  <si>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</si>
  <si>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</si>
  <si>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</si>
  <si>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</si>
  <si>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</si>
  <si>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</si>
  <si>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</si>
  <si>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</si>
  <si>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</si>
  <si>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</si>
  <si>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</si>
  <si>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</si>
  <si>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</si>
  <si>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</si>
  <si>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</si>
  <si>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</si>
  <si>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</si>
  <si>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</si>
  <si>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</si>
  <si>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</si>
  <si>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</si>
  <si>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</si>
  <si>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</si>
  <si>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</si>
  <si>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</si>
  <si>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</si>
  <si>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</si>
  <si>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</si>
  <si>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</si>
  <si>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</si>
  <si>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</si>
  <si>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</si>
  <si>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</si>
  <si>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</si>
  <si>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</si>
  <si>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</si>
  <si>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</si>
  <si>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</si>
  <si>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</si>
  <si>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</si>
  <si>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</si>
  <si>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</si>
  <si>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</si>
  <si>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</si>
  <si>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</si>
  <si>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</si>
  <si>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</si>
  <si>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</si>
  <si>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</si>
  <si>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</si>
  <si>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</si>
  <si>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</si>
  <si>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</si>
  <si>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</si>
  <si>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</si>
  <si>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</si>
  <si>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</si>
  <si>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</si>
  <si>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</si>
  <si>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</si>
  <si>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</si>
  <si>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</si>
  <si>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</si>
  <si>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</si>
  <si>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</si>
  <si>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</si>
  <si>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</si>
  <si>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</si>
  <si>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</si>
  <si>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</si>
  <si>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</si>
  <si>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</si>
  <si>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</si>
  <si>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</si>
  <si>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</si>
  <si>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</si>
  <si>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</si>
  <si>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</si>
  <si>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</si>
  <si>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</si>
  <si>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</si>
  <si>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</si>
  <si>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</si>
  <si>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</si>
  <si>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</si>
  <si>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</si>
  <si>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</si>
  <si>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</si>
  <si>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</si>
  <si>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</si>
  <si>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</si>
  <si>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</si>
  <si>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</si>
  <si>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</si>
  <si>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</si>
  <si>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</si>
  <si>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</si>
  <si>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</si>
  <si>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</si>
  <si>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</si>
  <si>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</si>
  <si>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</si>
  <si>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</si>
  <si>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</si>
  <si>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</si>
  <si>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</si>
  <si>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</si>
  <si>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</si>
  <si>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</si>
  <si>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</si>
  <si>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</si>
  <si>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</si>
  <si>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</si>
  <si>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</si>
  <si>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</si>
  <si>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</si>
  <si>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</si>
  <si>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</si>
  <si>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</si>
  <si>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</si>
  <si>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</si>
  <si>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</si>
  <si>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</si>
  <si>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</si>
  <si>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</si>
  <si>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</si>
  <si>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</si>
  <si>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</si>
  <si>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</si>
  <si>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</si>
  <si>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</si>
  <si>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</si>
  <si>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</si>
  <si>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</si>
  <si>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</si>
  <si>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</si>
  <si>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</si>
  <si>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</si>
  <si>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</si>
  <si>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</si>
  <si>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</si>
  <si>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</si>
  <si>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</si>
  <si>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</si>
  <si>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</si>
  <si>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</si>
  <si>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</si>
  <si>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</si>
  <si>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</si>
  <si>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</si>
  <si>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</si>
  <si>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</si>
  <si>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</si>
  <si>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</si>
  <si>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</si>
  <si>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</si>
  <si>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</si>
  <si>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</si>
  <si>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</si>
  <si>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</si>
  <si>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</si>
  <si>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</si>
  <si>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</si>
  <si>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</si>
  <si>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</si>
  <si>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</si>
  <si>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</si>
  <si>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</si>
  <si>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</si>
  <si>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</si>
  <si>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</si>
  <si>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</si>
  <si>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</si>
  <si>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</si>
  <si>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</si>
  <si>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</si>
  <si>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</si>
  <si>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</si>
  <si>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</si>
  <si>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</si>
  <si>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</si>
  <si>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</si>
  <si>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</si>
  <si>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</si>
  <si>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</si>
  <si>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</si>
  <si>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</si>
  <si>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</si>
  <si>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</si>
  <si>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</si>
  <si>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</si>
  <si>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</si>
  <si>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</si>
  <si>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</si>
  <si>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</si>
  <si>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</si>
  <si>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</si>
  <si>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</si>
  <si>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</si>
  <si>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</si>
  <si>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</si>
  <si>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</si>
  <si>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</si>
  <si>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</si>
  <si>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</si>
  <si>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</si>
  <si>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</si>
  <si>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</si>
  <si>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</si>
  <si>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</si>
  <si>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</si>
  <si>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</si>
  <si>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</si>
  <si>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</si>
  <si>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</si>
  <si>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</si>
  <si>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</si>
  <si>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</si>
  <si>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</si>
  <si>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</si>
  <si>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</si>
  <si>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</si>
  <si>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</si>
  <si>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</si>
  <si>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</si>
  <si>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</si>
  <si>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</si>
  <si>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</si>
  <si>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</si>
  <si>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</si>
  <si>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</si>
  <si>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</si>
  <si>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</si>
  <si>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</si>
  <si>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</si>
  <si>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</si>
  <si>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</si>
  <si>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</si>
  <si>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</si>
  <si>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</si>
  <si>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</si>
  <si>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</si>
  <si>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</si>
  <si>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</si>
  <si>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</si>
  <si>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</si>
  <si>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</si>
  <si>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</si>
  <si>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</si>
  <si>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</si>
  <si>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</si>
  <si>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</si>
  <si>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</si>
  <si>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</si>
  <si>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</si>
  <si>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</si>
  <si>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</si>
  <si>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</si>
  <si>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</si>
  <si>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</si>
  <si>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</si>
  <si>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</si>
  <si>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</si>
  <si>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</si>
  <si>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</si>
  <si>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</si>
  <si>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</si>
  <si>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</si>
  <si>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</si>
  <si>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</si>
  <si>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</si>
  <si>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</si>
  <si>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</si>
  <si>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</si>
  <si>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</si>
  <si>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</si>
  <si>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</si>
  <si>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</si>
  <si>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</si>
  <si>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</si>
  <si>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</si>
  <si>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</si>
  <si>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</si>
  <si>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</si>
  <si>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</si>
  <si>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</si>
  <si>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</si>
  <si>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</si>
  <si>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</si>
  <si>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</si>
  <si>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</si>
  <si>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</si>
  <si>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</si>
  <si>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</si>
  <si>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</si>
  <si>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</si>
  <si>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</si>
  <si>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</si>
  <si>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</si>
  <si>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</si>
  <si>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</si>
  <si>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</si>
  <si>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</si>
  <si>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</si>
  <si>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</si>
  <si>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</si>
  <si>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</si>
  <si>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</si>
  <si>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</si>
  <si>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</si>
  <si>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</si>
  <si>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</si>
  <si>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</si>
  <si>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</si>
  <si>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</si>
  <si>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</si>
  <si>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</si>
  <si>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</si>
  <si>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</si>
  <si>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</si>
  <si>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</si>
  <si>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</si>
  <si>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</si>
  <si>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</si>
  <si>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</si>
  <si>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</si>
  <si>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</si>
  <si>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</si>
  <si>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</si>
  <si>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</si>
  <si>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</si>
  <si>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</si>
  <si>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</si>
  <si>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</si>
  <si>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</si>
  <si>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</si>
  <si>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</si>
  <si>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</si>
  <si>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</si>
  <si>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</si>
  <si>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</si>
  <si>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</si>
  <si>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</si>
  <si>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</si>
  <si>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</si>
  <si>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</si>
  <si>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</si>
  <si>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</si>
  <si>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</si>
  <si>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</si>
  <si>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</si>
  <si>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</si>
  <si>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</si>
  <si>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</si>
  <si>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</si>
  <si>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</si>
  <si>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</si>
  <si>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</si>
  <si>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</si>
  <si>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</si>
  <si>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</si>
  <si>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</si>
  <si>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</si>
  <si>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</si>
  <si>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</si>
  <si>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</si>
  <si>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</si>
  <si>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</si>
  <si>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</si>
  <si>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</si>
  <si>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</si>
  <si>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</si>
  <si>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</si>
  <si>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</si>
  <si>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</si>
  <si>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</si>
  <si>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</si>
  <si>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</si>
  <si>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</si>
  <si>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</si>
  <si>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</si>
  <si>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</si>
  <si>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</si>
  <si>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</si>
  <si>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</si>
  <si>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</si>
  <si>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</si>
  <si>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</si>
  <si>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</si>
  <si>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</si>
  <si>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</si>
  <si>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</si>
  <si>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</si>
  <si>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</si>
  <si>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</si>
  <si>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</si>
  <si>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</si>
  <si>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</si>
  <si>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</si>
  <si>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</si>
  <si>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</si>
  <si>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</si>
  <si>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</si>
  <si>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</si>
  <si>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</si>
  <si>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</si>
  <si>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</si>
  <si>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</si>
  <si>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</si>
  <si>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</si>
  <si>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</si>
  <si>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</si>
  <si>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</si>
  <si>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</si>
  <si>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</si>
  <si>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</si>
  <si>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</si>
  <si>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</si>
  <si>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</si>
  <si>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</si>
  <si>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</si>
  <si>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</si>
  <si>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</si>
  <si>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</si>
  <si>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</si>
  <si>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</si>
  <si>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</si>
  <si>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</si>
  <si>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</si>
  <si>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</si>
  <si>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</si>
  <si>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</si>
  <si>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</si>
  <si>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</si>
  <si>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</si>
  <si>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</si>
  <si>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</si>
  <si>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</si>
  <si>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</si>
  <si>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</si>
  <si>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</si>
  <si>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</si>
  <si>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</si>
  <si>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</si>
  <si>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</si>
  <si>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</si>
  <si>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</si>
  <si>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</si>
  <si>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</si>
  <si>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</si>
  <si>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</si>
  <si>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</si>
  <si>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</si>
  <si>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</si>
  <si>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</si>
  <si>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</si>
  <si>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</si>
  <si>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</si>
  <si>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</si>
  <si>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</si>
  <si>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</si>
  <si>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</si>
  <si>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</si>
  <si>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</si>
  <si>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</si>
  <si>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</si>
  <si>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</si>
  <si>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</si>
  <si>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</si>
  <si>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</si>
  <si>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</si>
  <si>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</si>
  <si>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</si>
  <si>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</si>
  <si>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</si>
  <si>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</si>
  <si>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</si>
  <si>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</si>
  <si>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</si>
  <si>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</si>
  <si>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</si>
  <si>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</si>
  <si>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</si>
  <si>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</si>
  <si>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</si>
  <si>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</si>
  <si>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</si>
  <si>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</si>
  <si>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</si>
  <si>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</si>
  <si>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</si>
  <si>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</si>
  <si>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</si>
  <si>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</si>
  <si>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</si>
  <si>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</si>
  <si>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</si>
  <si>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</si>
  <si>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</si>
  <si>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</si>
  <si>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</si>
  <si>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</si>
  <si>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</si>
  <si>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</si>
  <si>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</si>
  <si>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</si>
  <si>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</si>
  <si>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</si>
  <si>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</si>
  <si>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</si>
  <si>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</si>
  <si>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</si>
  <si>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</si>
  <si>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</si>
  <si>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</si>
  <si>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</si>
  <si>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</si>
  <si>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</si>
  <si>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</si>
  <si>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</si>
  <si>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</si>
  <si>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</si>
  <si>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</si>
  <si>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</si>
  <si>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</si>
  <si>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</si>
  <si>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</si>
  <si>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</si>
  <si>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</si>
  <si>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</si>
  <si>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</si>
  <si>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</si>
  <si>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</si>
  <si>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</si>
  <si>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</si>
  <si>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</si>
  <si>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</si>
  <si>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</si>
  <si>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</si>
  <si>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</si>
  <si>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</si>
  <si>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</si>
  <si>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</si>
  <si>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</si>
  <si>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</si>
  <si>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</si>
  <si>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</si>
  <si>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</si>
  <si>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</si>
  <si>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</si>
  <si>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</si>
  <si>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</si>
  <si>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</si>
  <si>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</si>
  <si>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</si>
  <si>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</si>
  <si>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</si>
  <si>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</si>
  <si>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</si>
  <si>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</si>
  <si>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</si>
  <si>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</si>
  <si>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</si>
  <si>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</si>
  <si>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</si>
  <si>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</si>
  <si>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</si>
  <si>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</si>
  <si>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</si>
  <si>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</si>
  <si>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</si>
  <si>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</si>
  <si>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</si>
  <si>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</si>
  <si>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</si>
  <si>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</si>
  <si>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</si>
  <si>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</si>
  <si>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</si>
  <si>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</si>
  <si>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</si>
  <si>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</si>
  <si>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</si>
  <si>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</si>
  <si>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</si>
  <si>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</si>
  <si>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</si>
  <si>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</si>
  <si>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</si>
  <si>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</si>
  <si>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</si>
  <si>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</si>
  <si>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</si>
  <si>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</si>
  <si>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</si>
  <si>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</si>
  <si>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</si>
  <si>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</si>
  <si>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</si>
  <si>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</si>
  <si>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</si>
  <si>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</si>
  <si>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</si>
  <si>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</si>
  <si>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</si>
  <si>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</si>
  <si>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</si>
  <si>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</si>
  <si>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</si>
  <si>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</si>
  <si>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</si>
  <si>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</si>
  <si>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</si>
  <si>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</si>
  <si>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</si>
  <si>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</si>
  <si>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</si>
  <si>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</si>
  <si>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</si>
  <si>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</si>
  <si>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</si>
  <si>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</si>
  <si>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</si>
  <si>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</si>
  <si>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</si>
  <si>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</si>
  <si>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</si>
  <si>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</si>
  <si>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</si>
  <si>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</si>
  <si>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</si>
  <si>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</si>
  <si>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</si>
  <si>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</si>
  <si>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</si>
  <si>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</si>
  <si>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</si>
  <si>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</si>
  <si>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</si>
  <si>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</si>
  <si>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</si>
  <si>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</si>
  <si>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</si>
  <si>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</si>
  <si>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</si>
  <si>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</si>
  <si>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</si>
  <si>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</si>
  <si>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</si>
  <si>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</si>
  <si>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</si>
  <si>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</si>
  <si>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</si>
  <si>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</si>
  <si>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</si>
  <si>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</si>
  <si>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</si>
  <si>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</si>
  <si>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</si>
  <si>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</si>
  <si>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</si>
  <si>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</si>
  <si>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</si>
  <si>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</si>
  <si>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</si>
  <si>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</si>
  <si>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</si>
  <si>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</si>
  <si>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</si>
  <si>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</si>
  <si>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</si>
  <si>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</si>
  <si>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</si>
  <si>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</si>
  <si>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</si>
  <si>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</si>
  <si>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</si>
  <si>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</si>
  <si>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</si>
  <si>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</si>
  <si>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</si>
  <si>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</si>
  <si>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</si>
  <si>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</si>
  <si>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</si>
  <si>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</si>
  <si>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</si>
  <si>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</si>
  <si>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</si>
  <si>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</si>
  <si>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</si>
  <si>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</si>
  <si>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</si>
  <si>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</si>
  <si>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</si>
  <si>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</si>
  <si>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</si>
  <si>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</si>
  <si>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</si>
  <si>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</si>
  <si>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</si>
  <si>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</si>
  <si>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</si>
  <si>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</si>
  <si>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</si>
  <si>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</si>
  <si>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</si>
  <si>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</si>
  <si>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</si>
  <si>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</si>
  <si>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</si>
  <si>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</si>
  <si>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</si>
  <si>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</si>
  <si>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</si>
  <si>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</si>
  <si>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</si>
  <si>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</si>
  <si>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</si>
  <si>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</si>
  <si>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</si>
  <si>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</si>
  <si>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</si>
  <si>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</si>
  <si>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</si>
  <si>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</si>
  <si>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</si>
  <si>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</si>
  <si>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</si>
  <si>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</si>
  <si>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</si>
  <si>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</si>
  <si>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</si>
  <si>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</si>
  <si>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</si>
  <si>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</si>
  <si>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</si>
  <si>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</si>
  <si>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</si>
  <si>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</si>
  <si>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</si>
  <si>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</si>
  <si>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</si>
  <si>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</si>
  <si>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</si>
  <si>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</si>
  <si>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</si>
  <si>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</si>
  <si>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</si>
  <si>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</si>
  <si>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</si>
  <si>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</si>
  <si>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</si>
  <si>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</si>
  <si>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</si>
  <si>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</si>
  <si>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</si>
  <si>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</si>
  <si>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</si>
  <si>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</si>
  <si>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</si>
  <si>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</si>
  <si>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</si>
  <si>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</si>
  <si>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</si>
  <si>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</si>
  <si>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</si>
  <si>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</si>
  <si>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</si>
  <si>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</si>
  <si>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</si>
  <si>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</si>
  <si>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</si>
  <si>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</si>
  <si>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</si>
  <si>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</si>
  <si>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</si>
  <si>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</si>
  <si>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</si>
  <si>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</si>
  <si>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</si>
  <si>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</si>
  <si>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</si>
  <si>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</si>
  <si>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</si>
  <si>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</si>
  <si>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</si>
  <si>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</si>
  <si>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</si>
  <si>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</si>
  <si>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</si>
  <si>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</si>
  <si>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</si>
  <si>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</si>
  <si>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</si>
  <si>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</si>
  <si>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</si>
  <si>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</si>
  <si>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</si>
  <si>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</si>
  <si>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</si>
  <si>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</si>
  <si>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</si>
  <si>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</si>
  <si>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</si>
  <si>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</si>
  <si>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</si>
  <si>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</si>
  <si>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</si>
  <si>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</si>
  <si>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</si>
  <si>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</si>
  <si>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</si>
  <si>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</si>
  <si>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</si>
  <si>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</si>
  <si>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</si>
  <si>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</si>
  <si>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</si>
  <si>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</si>
  <si>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</si>
  <si>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</si>
  <si>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</si>
  <si>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</si>
  <si>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</si>
  <si>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</si>
  <si>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</si>
  <si>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</si>
  <si>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</si>
  <si>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</si>
  <si>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</si>
  <si>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</si>
  <si>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</si>
  <si>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</si>
  <si>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</si>
  <si>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</si>
  <si>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</si>
  <si>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</si>
  <si>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</si>
  <si>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</si>
  <si>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</si>
  <si>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</si>
  <si>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</si>
  <si>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</si>
  <si>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</si>
  <si>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</si>
  <si>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</si>
  <si>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</si>
  <si>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</si>
  <si>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</si>
  <si>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</si>
  <si>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</si>
  <si>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</si>
  <si>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</si>
  <si>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</si>
  <si>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</si>
  <si>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</si>
  <si>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</si>
  <si>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</si>
  <si>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</si>
  <si>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</si>
  <si>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</si>
  <si>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</si>
  <si>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</si>
  <si>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</si>
  <si>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</si>
  <si>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</si>
  <si>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</si>
  <si>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</si>
  <si>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</si>
  <si>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</si>
  <si>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</si>
  <si>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</si>
  <si>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</si>
  <si>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</si>
  <si>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</si>
  <si>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</si>
  <si>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</si>
  <si>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</si>
  <si>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</si>
  <si>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</si>
  <si>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</si>
  <si>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</si>
  <si>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</si>
  <si>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</si>
  <si>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</si>
  <si>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</si>
  <si>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</si>
  <si>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</si>
  <si>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</si>
  <si>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</si>
  <si>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</si>
  <si>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</si>
  <si>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</si>
  <si>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</si>
  <si>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</si>
  <si>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</si>
  <si>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</si>
  <si>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</si>
  <si>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</si>
  <si>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</si>
  <si>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</si>
  <si>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</si>
  <si>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</si>
  <si>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</si>
  <si>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</si>
  <si>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</si>
  <si>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</si>
  <si>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</si>
  <si>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</si>
  <si>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</si>
  <si>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</si>
  <si>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</si>
  <si>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</si>
  <si>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</si>
  <si>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</si>
  <si>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</si>
  <si>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</si>
  <si>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</si>
  <si>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</si>
  <si>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</si>
  <si>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</si>
  <si>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</si>
  <si>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</si>
  <si>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</si>
  <si>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</si>
  <si>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</si>
  <si>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</si>
  <si>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</si>
  <si>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</si>
  <si>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</si>
  <si>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</si>
  <si>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</si>
  <si>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</si>
  <si>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</si>
  <si>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</si>
  <si>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</si>
  <si>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</si>
  <si>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</si>
  <si>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</si>
  <si>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</si>
  <si>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</si>
  <si>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</si>
  <si>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</si>
  <si>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</si>
  <si>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</si>
  <si>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</si>
  <si>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</si>
  <si>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</si>
  <si>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</si>
  <si>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</si>
  <si>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</si>
  <si>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</si>
  <si>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</si>
  <si>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</si>
  <si>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</si>
  <si>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</si>
  <si>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</si>
  <si>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</si>
  <si>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</si>
  <si>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</si>
  <si>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</si>
  <si>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</si>
  <si>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</si>
  <si>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</si>
  <si>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</si>
  <si>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</si>
  <si>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</si>
  <si>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</si>
  <si>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</si>
  <si>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</si>
  <si>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</si>
  <si>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</si>
  <si>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</si>
  <si>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</si>
  <si>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</si>
  <si>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</si>
  <si>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</si>
  <si>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</si>
  <si>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</si>
  <si>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</si>
  <si>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</si>
  <si>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</si>
  <si>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</si>
  <si>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</si>
  <si>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</si>
  <si>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</si>
  <si>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</si>
  <si>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</si>
  <si>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</si>
  <si>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</si>
  <si>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</si>
  <si>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</si>
  <si>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</si>
  <si>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</si>
  <si>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</si>
  <si>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</si>
  <si>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</si>
  <si>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</si>
  <si>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</si>
  <si>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</si>
  <si>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</si>
  <si>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</si>
  <si>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</si>
  <si>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</si>
  <si>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</si>
  <si>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</si>
  <si>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</si>
  <si>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</si>
  <si>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</si>
  <si>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</si>
  <si>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</si>
  <si>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</si>
  <si>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</si>
  <si>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</si>
  <si>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</si>
  <si>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</si>
  <si>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</si>
  <si>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</si>
  <si>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</si>
  <si>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</si>
  <si>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</si>
  <si>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</si>
  <si>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</si>
  <si>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</si>
  <si>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</si>
  <si>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</si>
  <si>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</si>
  <si>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</si>
  <si>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</si>
  <si>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</si>
  <si>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</si>
  <si>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</si>
  <si>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</si>
  <si>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</si>
  <si>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</si>
  <si>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</si>
  <si>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</si>
  <si>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</si>
  <si>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</si>
  <si>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</si>
  <si>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</si>
  <si>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</si>
  <si>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</si>
  <si>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</si>
  <si>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</si>
  <si>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</si>
  <si>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</si>
  <si>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</si>
  <si>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</si>
  <si>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</si>
  <si>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</si>
  <si>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</si>
  <si>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</si>
  <si>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</si>
  <si>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</si>
  <si>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</si>
  <si>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</si>
  <si>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</si>
  <si>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</si>
  <si>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</si>
  <si>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</si>
  <si>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</si>
  <si>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</si>
  <si>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</si>
  <si>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</si>
  <si>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</si>
  <si>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</si>
  <si>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</si>
  <si>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</si>
  <si>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</si>
  <si>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</si>
  <si>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</si>
  <si>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</si>
  <si>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</si>
  <si>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</si>
  <si>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</si>
  <si>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</si>
  <si>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</si>
  <si>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</si>
  <si>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</si>
  <si>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</si>
  <si>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</si>
  <si>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</si>
  <si>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</si>
  <si>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</si>
  <si>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</si>
  <si>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</si>
  <si>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</si>
  <si>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</si>
  <si>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</si>
  <si>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</si>
  <si>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</si>
  <si>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</si>
  <si>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</si>
  <si>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</si>
  <si>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</si>
  <si>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</si>
  <si>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</si>
  <si>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</si>
  <si>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</si>
  <si>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</si>
  <si>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</si>
  <si>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</si>
  <si>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</si>
  <si>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</si>
  <si>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</si>
  <si>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</si>
  <si>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</si>
  <si>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</si>
  <si>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</si>
  <si>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</si>
  <si>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</si>
  <si>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</si>
  <si>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</si>
  <si>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</si>
  <si>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</si>
  <si>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</si>
  <si>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</si>
  <si>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</si>
  <si>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</si>
  <si>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</si>
  <si>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</si>
  <si>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</si>
  <si>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</si>
  <si>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</si>
  <si>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</si>
  <si>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</si>
  <si>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</si>
  <si>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</si>
  <si>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</si>
  <si>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</si>
  <si>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</si>
  <si>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</si>
  <si>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</si>
  <si>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</si>
  <si>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</si>
  <si>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</si>
  <si>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</si>
  <si>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</si>
  <si>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</si>
  <si>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</si>
  <si>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</si>
  <si>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</si>
  <si>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</si>
  <si>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</si>
  <si>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</si>
  <si>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</si>
  <si>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</si>
  <si>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</si>
  <si>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</si>
  <si>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</si>
  <si>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</si>
  <si>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</si>
  <si>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</si>
  <si>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</si>
  <si>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</si>
  <si>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</si>
  <si>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</si>
  <si>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</si>
  <si>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</si>
  <si>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</si>
  <si>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</si>
  <si>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</si>
  <si>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</si>
  <si>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</si>
  <si>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</si>
  <si>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</si>
  <si>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</si>
  <si>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</si>
  <si>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</si>
  <si>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</si>
  <si>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</si>
  <si>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</si>
  <si>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</si>
  <si>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</si>
  <si>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</si>
  <si>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</si>
  <si>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</si>
  <si>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</si>
  <si>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</si>
  <si>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</si>
  <si>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</si>
  <si>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</si>
  <si>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</si>
  <si>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</si>
  <si>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</si>
  <si>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</si>
  <si>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</si>
  <si>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</si>
  <si>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</si>
  <si>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</si>
  <si>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</si>
  <si>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</si>
  <si>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</si>
  <si>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</si>
  <si>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</si>
  <si>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</si>
  <si>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</si>
  <si>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</si>
  <si>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</si>
  <si>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</si>
  <si>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</si>
  <si>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</si>
  <si>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</si>
  <si>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</si>
  <si>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</si>
  <si>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</si>
  <si>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</si>
  <si>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</si>
  <si>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</si>
  <si>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</si>
  <si>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</si>
  <si>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</si>
  <si>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</si>
  <si>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</si>
  <si>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</si>
  <si>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</si>
  <si>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</si>
  <si>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</si>
  <si>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</si>
  <si>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</si>
  <si>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</si>
  <si>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</si>
  <si>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</si>
  <si>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</si>
  <si>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</si>
  <si>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</si>
  <si>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</si>
  <si>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</si>
  <si>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</si>
  <si>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</si>
  <si>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</si>
  <si>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</si>
  <si>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</si>
  <si>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</si>
  <si>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</si>
  <si>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</si>
  <si>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</si>
  <si>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</si>
  <si>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</si>
  <si>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</si>
  <si>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</si>
  <si>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</si>
  <si>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</si>
  <si>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</si>
  <si>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</si>
  <si>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</si>
  <si>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</si>
  <si>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</si>
  <si>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</si>
  <si>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</si>
  <si>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</si>
  <si>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</si>
  <si>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</si>
  <si>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</si>
  <si>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</si>
  <si>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</si>
  <si>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</si>
  <si>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</si>
  <si>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</si>
  <si>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</si>
  <si>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</si>
  <si>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</si>
  <si>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</si>
  <si>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</si>
  <si>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</si>
  <si>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</si>
  <si>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</si>
  <si>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</si>
  <si>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</si>
  <si>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</si>
  <si>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</si>
  <si>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</si>
  <si>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</si>
  <si>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</si>
  <si>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</si>
  <si>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</si>
  <si>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</si>
  <si>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</si>
  <si>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</si>
  <si>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</si>
  <si>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</si>
  <si>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</si>
  <si>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</si>
  <si>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</si>
  <si>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</si>
  <si>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</si>
  <si>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</si>
  <si>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</si>
  <si>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</si>
  <si>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</si>
  <si>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</si>
  <si>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</si>
  <si>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</si>
  <si>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</si>
  <si>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</si>
  <si>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</si>
  <si>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</si>
  <si>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</si>
  <si>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</si>
  <si>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</si>
  <si>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</si>
  <si>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</si>
  <si>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</si>
  <si>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</si>
  <si>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</si>
  <si>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</si>
  <si>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</si>
  <si>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</si>
  <si>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</si>
  <si>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</si>
  <si>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</si>
  <si>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</si>
  <si>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</si>
  <si>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</si>
  <si>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</si>
  <si>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</si>
  <si>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</si>
  <si>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</si>
  <si>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</si>
  <si>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</si>
  <si>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</si>
  <si>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</si>
  <si>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</si>
  <si>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</si>
  <si>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</si>
  <si>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</si>
  <si>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</si>
  <si>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</si>
  <si>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</si>
  <si>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</si>
  <si>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</si>
  <si>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</si>
  <si>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</si>
  <si>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</si>
  <si>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</si>
  <si>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</si>
  <si>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</si>
  <si>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</si>
  <si>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</si>
  <si>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</si>
  <si>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</si>
  <si>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</si>
  <si>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</si>
  <si>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</si>
  <si>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</si>
  <si>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</si>
  <si>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</si>
  <si>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</si>
  <si>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</si>
  <si>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</si>
  <si>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</si>
  <si>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</si>
  <si>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</si>
  <si>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</si>
  <si>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</si>
  <si>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</si>
  <si>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</si>
  <si>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</si>
  <si>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</si>
  <si>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</si>
  <si>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</si>
  <si>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</si>
  <si>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</si>
  <si>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</si>
  <si>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</si>
  <si>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</si>
  <si>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</si>
  <si>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</si>
  <si>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</si>
  <si>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</si>
  <si>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</si>
  <si>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</si>
  <si>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</si>
  <si>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</si>
  <si>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</si>
  <si>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</si>
  <si>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</si>
  <si>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</si>
  <si>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</si>
  <si>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</si>
  <si>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</si>
  <si>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</si>
  <si>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</si>
  <si>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</si>
  <si>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</si>
  <si>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</si>
  <si>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</si>
  <si>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</si>
  <si>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</si>
  <si>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</si>
  <si>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</si>
  <si>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</si>
  <si>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</si>
  <si>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</si>
  <si>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</si>
  <si>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</si>
  <si>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</si>
  <si>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</si>
  <si>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</si>
  <si>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</si>
  <si>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</si>
  <si>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</si>
  <si>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</si>
  <si>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</si>
  <si>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</si>
  <si>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</si>
  <si>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</si>
  <si>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</si>
  <si>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</si>
  <si>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</si>
  <si>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</si>
  <si>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</si>
  <si>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</si>
  <si>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</si>
  <si>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</si>
  <si>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</si>
  <si>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</si>
  <si>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</si>
  <si>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</si>
  <si>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</si>
  <si>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</si>
  <si>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</si>
  <si>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</si>
  <si>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</si>
  <si>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</si>
  <si>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</si>
  <si>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</si>
  <si>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</si>
  <si>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</si>
  <si>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</si>
  <si>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</si>
  <si>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</si>
  <si>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</si>
  <si>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</si>
  <si>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</si>
  <si>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</si>
  <si>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</si>
  <si>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</si>
  <si>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</si>
  <si>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</si>
  <si>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</si>
  <si>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</si>
  <si>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</si>
  <si>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</si>
  <si>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</si>
  <si>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</si>
  <si>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</si>
  <si>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</si>
  <si>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</si>
  <si>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</si>
  <si>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</si>
  <si>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</si>
  <si>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</si>
  <si>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</si>
  <si>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</si>
  <si>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</si>
  <si>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</si>
  <si>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</si>
  <si>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</si>
  <si>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</si>
  <si>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</si>
  <si>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</si>
  <si>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</si>
  <si>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</si>
  <si>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</si>
  <si>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</si>
  <si>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</si>
  <si>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</si>
  <si>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</si>
  <si>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</si>
  <si>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</si>
  <si>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</si>
  <si>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</si>
  <si>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</si>
  <si>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</si>
  <si>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</si>
  <si>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</si>
  <si>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</si>
  <si>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</si>
  <si>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</si>
  <si>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</si>
  <si>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</si>
  <si>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</si>
  <si>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</si>
  <si>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</si>
  <si>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</si>
  <si>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</si>
  <si>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</si>
  <si>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</si>
  <si>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</si>
  <si>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</si>
  <si>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</si>
  <si>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</si>
  <si>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</si>
  <si>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</si>
  <si>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</si>
  <si>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</si>
  <si>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</si>
  <si>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</si>
  <si>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</si>
  <si>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</si>
  <si>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</si>
  <si>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</si>
  <si>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</si>
  <si>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</si>
  <si>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</si>
  <si>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</si>
  <si>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</si>
  <si>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</si>
  <si>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</si>
  <si>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</si>
  <si>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</si>
  <si>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</si>
  <si>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</si>
  <si>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</si>
  <si>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</si>
  <si>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</si>
  <si>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</si>
  <si>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</si>
  <si>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</si>
  <si>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</si>
  <si>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</si>
  <si>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</si>
  <si>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</si>
  <si>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</si>
  <si>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</si>
  <si>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</si>
  <si>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</si>
  <si>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</si>
  <si>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</si>
  <si>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</si>
  <si>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</si>
  <si>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</si>
  <si>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</si>
  <si>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</si>
  <si>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</si>
  <si>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</si>
  <si>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</si>
  <si>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</si>
  <si>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</si>
  <si>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</si>
  <si>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</si>
  <si>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</si>
  <si>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</si>
  <si>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</si>
  <si>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</si>
  <si>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</si>
  <si>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</si>
  <si>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</si>
  <si>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</si>
  <si>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</si>
  <si>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</si>
  <si>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</si>
  <si>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</si>
  <si>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</si>
  <si>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</si>
  <si>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</si>
  <si>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</si>
  <si>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</si>
  <si>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</si>
  <si>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</si>
  <si>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</si>
  <si>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</si>
  <si>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</si>
  <si>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</si>
  <si>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</si>
  <si>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</si>
  <si>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</si>
  <si>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</si>
  <si>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</si>
  <si>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</si>
  <si>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</si>
  <si>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</si>
  <si>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</si>
  <si>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</si>
  <si>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</si>
  <si>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</si>
  <si>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</si>
  <si>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</si>
  <si>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</si>
  <si>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</si>
  <si>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</si>
  <si>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</si>
  <si>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</si>
  <si>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</si>
  <si>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</si>
  <si>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</si>
  <si>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</si>
  <si>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</si>
  <si>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</si>
  <si>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</si>
  <si>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</si>
  <si>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</si>
  <si>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</si>
  <si>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</si>
  <si>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</si>
  <si>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</si>
  <si>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</si>
  <si>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</si>
  <si>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</si>
  <si>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</si>
  <si>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</si>
  <si>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</si>
  <si>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</si>
  <si>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</si>
  <si>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</si>
  <si>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</si>
  <si>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</si>
  <si>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</si>
  <si>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</si>
  <si>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</si>
  <si>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</si>
  <si>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</si>
  <si>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</si>
  <si>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</si>
  <si>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</si>
  <si>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</si>
  <si>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</si>
  <si>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</si>
  <si>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</si>
  <si>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</si>
  <si>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</si>
  <si>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</si>
  <si>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</si>
  <si>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</si>
  <si>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</si>
  <si>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</si>
  <si>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</si>
  <si>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</si>
  <si>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</si>
  <si>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</si>
  <si>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</si>
  <si>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</si>
  <si>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</si>
  <si>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</si>
  <si>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</si>
  <si>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</si>
  <si>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</si>
  <si>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</si>
  <si>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</si>
  <si>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</si>
  <si>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</si>
  <si>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</si>
  <si>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</si>
  <si>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</si>
  <si>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</si>
  <si>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</si>
  <si>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</si>
  <si>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</si>
  <si>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</si>
  <si>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</si>
  <si>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</si>
  <si>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</si>
  <si>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</si>
  <si>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</si>
  <si>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</si>
  <si>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</si>
  <si>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</si>
  <si>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</si>
  <si>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</si>
  <si>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</si>
  <si>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</si>
  <si>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</si>
  <si>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</si>
  <si>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</si>
  <si>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</si>
  <si>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</si>
  <si>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</si>
  <si>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</si>
  <si>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</si>
  <si>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</si>
  <si>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</si>
  <si>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</si>
  <si>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</si>
  <si>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</si>
  <si>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</si>
  <si>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</si>
  <si>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</si>
  <si>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</si>
  <si>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</si>
  <si>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</si>
  <si>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</si>
  <si>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</si>
  <si>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</si>
  <si>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</si>
  <si>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</si>
  <si>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</si>
  <si>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</si>
  <si>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</si>
  <si>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</si>
  <si>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</si>
  <si>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</si>
  <si>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</si>
  <si>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</si>
  <si>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</si>
  <si>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</si>
  <si>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</si>
  <si>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</si>
  <si>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</si>
  <si>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</si>
  <si>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</si>
  <si>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</si>
  <si>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</si>
  <si>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</si>
  <si>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</si>
  <si>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</si>
  <si>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</si>
  <si>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</si>
  <si>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</si>
  <si>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</si>
  <si>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</si>
  <si>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</si>
  <si>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</si>
  <si>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</si>
  <si>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</si>
  <si>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</si>
  <si>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</si>
  <si>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</si>
  <si>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</si>
  <si>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</si>
  <si>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</si>
  <si>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</si>
  <si>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</si>
  <si>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</si>
  <si>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</si>
  <si>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</si>
  <si>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</si>
  <si>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</si>
  <si>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</si>
  <si>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</si>
  <si>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</si>
  <si>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</si>
  <si>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</si>
  <si>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</si>
  <si>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</si>
  <si>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</si>
  <si>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</si>
  <si>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</si>
  <si>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</si>
  <si>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</si>
  <si>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</si>
  <si>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</si>
  <si>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</si>
  <si>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</si>
  <si>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</si>
  <si>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</si>
  <si>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</si>
  <si>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</si>
  <si>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</si>
  <si>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</si>
  <si>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</si>
  <si>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</si>
  <si>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</si>
  <si>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</si>
  <si>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</si>
  <si>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</si>
  <si>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</si>
  <si>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</si>
  <si>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</si>
  <si>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</si>
  <si>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</si>
  <si>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</si>
  <si>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</si>
  <si>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</si>
  <si>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</si>
  <si>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</si>
  <si>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</si>
  <si>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</si>
  <si>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</si>
  <si>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</si>
  <si>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</si>
  <si>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</si>
  <si>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</si>
  <si>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</si>
  <si>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</si>
  <si>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</si>
  <si>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</si>
  <si>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</si>
  <si>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</si>
  <si>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</si>
  <si>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</si>
  <si>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</si>
  <si>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</si>
  <si>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</si>
  <si>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</si>
  <si>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</si>
  <si>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</si>
  <si>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</si>
  <si>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</si>
  <si>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</si>
  <si>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</si>
  <si>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</si>
  <si>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</si>
  <si>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</si>
  <si>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</si>
  <si>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</si>
  <si>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</si>
  <si>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</si>
  <si>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</si>
  <si>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</si>
  <si>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</si>
  <si>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</si>
  <si>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</si>
  <si>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</si>
  <si>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</si>
  <si>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</si>
  <si>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</si>
  <si>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</si>
  <si>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</si>
  <si>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</si>
  <si>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</si>
  <si>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</si>
  <si>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</si>
  <si>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</si>
  <si>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</si>
  <si>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</si>
  <si>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</si>
  <si>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</si>
  <si>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</si>
  <si>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</si>
  <si>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</si>
  <si>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</si>
  <si>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</si>
  <si>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</si>
  <si>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</si>
  <si>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</si>
  <si>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</si>
  <si>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</si>
  <si>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</si>
  <si>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</si>
  <si>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</si>
  <si>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</si>
  <si>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</si>
  <si>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</si>
  <si>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</si>
  <si>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</si>
  <si>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</si>
  <si>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</si>
  <si>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</si>
  <si>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</si>
  <si>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</si>
  <si>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</si>
  <si>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</si>
  <si>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</si>
  <si>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</si>
  <si>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</si>
  <si>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</si>
  <si>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</si>
  <si>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</si>
  <si>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</si>
  <si>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</si>
  <si>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</si>
  <si>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</si>
  <si>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</si>
  <si>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</si>
  <si>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</si>
  <si>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</si>
  <si>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</si>
  <si>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</si>
  <si>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</si>
  <si>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</si>
  <si>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</si>
  <si>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</si>
  <si>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</si>
  <si>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</si>
  <si>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</si>
  <si>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</si>
  <si>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</si>
  <si>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</si>
  <si>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</si>
  <si>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</si>
  <si>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</si>
  <si>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</si>
  <si>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</si>
  <si>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</si>
  <si>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</si>
  <si>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</si>
  <si>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</si>
  <si>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</si>
  <si>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</si>
  <si>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</si>
  <si>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</si>
  <si>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</si>
  <si>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</si>
  <si>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</si>
  <si>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</si>
  <si>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</si>
  <si>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</si>
  <si>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</si>
  <si>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</si>
  <si>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</si>
  <si>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</si>
  <si>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</si>
  <si>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</si>
  <si>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</si>
  <si>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</si>
  <si>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</si>
  <si>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</si>
  <si>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</si>
  <si>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</si>
  <si>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</si>
  <si>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</si>
  <si>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</si>
  <si>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</si>
  <si>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</si>
  <si>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</si>
  <si>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</si>
  <si>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</si>
  <si>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</si>
  <si>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</si>
  <si>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</si>
  <si>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</si>
  <si>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</si>
  <si>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</si>
  <si>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</si>
  <si>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</si>
  <si>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</si>
  <si>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</si>
  <si>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</si>
  <si>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</si>
  <si>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</si>
  <si>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</si>
  <si>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</si>
  <si>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</si>
  <si>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</si>
  <si>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</si>
  <si>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</si>
  <si>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</si>
  <si>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</si>
  <si>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</si>
  <si>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</si>
  <si>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</si>
  <si>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</si>
  <si>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</si>
  <si>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</si>
  <si>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</si>
  <si>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</si>
  <si>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</si>
  <si>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</si>
  <si>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</si>
  <si>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</si>
  <si>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</si>
  <si>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</si>
  <si>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</si>
  <si>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</si>
  <si>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</si>
  <si>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</si>
  <si>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</si>
  <si>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</si>
  <si>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</si>
  <si>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</si>
  <si>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</si>
  <si>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</si>
  <si>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</si>
  <si>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</si>
  <si>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</si>
  <si>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</si>
  <si>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</si>
  <si>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</si>
  <si>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</si>
  <si>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</si>
  <si>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</si>
  <si>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</si>
  <si>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</si>
  <si>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</si>
  <si>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</si>
  <si>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</si>
  <si>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</si>
  <si>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</si>
  <si>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</si>
  <si>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</si>
  <si>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</si>
  <si>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</si>
  <si>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</si>
  <si>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</si>
  <si>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</si>
  <si>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</si>
  <si>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</si>
  <si>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</si>
  <si>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</si>
  <si>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</si>
  <si>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</si>
  <si>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</si>
  <si>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</si>
  <si>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</si>
  <si>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</si>
  <si>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</si>
  <si>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</si>
  <si>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</si>
  <si>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</si>
  <si>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</si>
  <si>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</si>
  <si>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</si>
  <si>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</si>
  <si>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</si>
  <si>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</si>
  <si>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</si>
  <si>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</si>
  <si>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</si>
  <si>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</si>
  <si>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</si>
  <si>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</si>
  <si>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</si>
  <si>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</si>
  <si>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</si>
  <si>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</si>
  <si>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</si>
  <si>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</si>
  <si>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</si>
  <si>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</si>
  <si>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</si>
  <si>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</si>
  <si>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</si>
  <si>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</si>
  <si>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</si>
  <si>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</si>
  <si>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</si>
  <si>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</si>
  <si>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</si>
  <si>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</si>
  <si>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</si>
  <si>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</si>
  <si>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</si>
  <si>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</si>
  <si>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</si>
  <si>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</si>
  <si>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</si>
  <si>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</si>
  <si>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</si>
  <si>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</si>
  <si>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</si>
  <si>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</si>
  <si>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</si>
  <si>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</si>
  <si>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</si>
  <si>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</si>
  <si>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</si>
  <si>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</si>
  <si>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</si>
  <si>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</si>
  <si>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</si>
  <si>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</si>
  <si>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</si>
  <si>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</si>
  <si>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</si>
  <si>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</si>
  <si>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</si>
  <si>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</si>
  <si>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</si>
  <si>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</si>
  <si>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</si>
  <si>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</si>
  <si>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</si>
  <si>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</si>
  <si>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</si>
  <si>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</si>
  <si>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</si>
  <si>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</si>
  <si>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</si>
  <si>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</si>
  <si>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</si>
  <si>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</si>
  <si>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</si>
  <si>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</si>
  <si>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</si>
  <si>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</si>
  <si>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</si>
  <si>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</si>
  <si>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</si>
  <si>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</si>
  <si>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</si>
  <si>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</si>
  <si>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</si>
  <si>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</si>
  <si>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</si>
  <si>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</si>
  <si>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</si>
  <si>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</si>
  <si>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</si>
  <si>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</si>
  <si>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</si>
  <si>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</si>
  <si>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</si>
  <si>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</si>
  <si>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</si>
  <si>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</si>
  <si>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</si>
  <si>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</si>
  <si>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</si>
  <si>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</si>
  <si>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</si>
  <si>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</si>
  <si>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</si>
  <si>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</si>
  <si>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</si>
  <si>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</si>
  <si>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</si>
  <si>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</si>
  <si>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</si>
  <si>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</si>
  <si>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</si>
  <si>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</si>
  <si>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</si>
  <si>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</si>
  <si>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</si>
  <si>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</si>
  <si>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</si>
  <si>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</si>
  <si>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</si>
  <si>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</si>
  <si>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</si>
  <si>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</si>
  <si>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</si>
  <si>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</si>
  <si>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</si>
  <si>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</si>
  <si>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</si>
  <si>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</si>
  <si>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</si>
  <si>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</si>
  <si>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</si>
  <si>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</si>
  <si>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</si>
  <si>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</si>
  <si>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</si>
  <si>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</si>
  <si>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</si>
  <si>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</si>
  <si>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</si>
  <si>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</si>
  <si>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</si>
  <si>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</si>
  <si>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</si>
  <si>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</si>
  <si>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</si>
  <si>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</si>
  <si>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</si>
  <si>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</si>
  <si>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</si>
  <si>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</si>
  <si>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</si>
  <si>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</si>
  <si>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</si>
  <si>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</si>
  <si>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</si>
  <si>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</si>
  <si>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</si>
  <si>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</si>
  <si>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</si>
  <si>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</si>
  <si>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</si>
  <si>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</si>
  <si>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</si>
  <si>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</si>
  <si>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</si>
  <si>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</si>
  <si>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</si>
  <si>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</si>
  <si>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</si>
  <si>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</si>
  <si>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</si>
  <si>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</si>
  <si>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</si>
  <si>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</si>
  <si>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</si>
  <si>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</si>
  <si>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</si>
  <si>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</si>
  <si>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</si>
  <si>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</si>
  <si>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</si>
  <si>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</si>
  <si>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</si>
  <si>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</si>
  <si>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</si>
  <si>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</si>
  <si>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</si>
  <si>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</si>
  <si>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</si>
  <si>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</si>
  <si>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</si>
  <si>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</si>
  <si>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</si>
  <si>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</si>
  <si>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</si>
  <si>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</si>
  <si>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</si>
  <si>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</si>
  <si>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</si>
  <si>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</si>
  <si>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</si>
  <si>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</si>
  <si>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</si>
  <si>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</si>
  <si>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</si>
  <si>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</si>
  <si>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</si>
  <si>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</si>
  <si>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</si>
  <si>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</si>
  <si>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</si>
  <si>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</si>
  <si>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</si>
  <si>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</si>
  <si>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</si>
  <si>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</si>
  <si>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</si>
  <si>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</si>
  <si>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</si>
  <si>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</si>
  <si>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</si>
  <si>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</si>
  <si>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</si>
  <si>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</si>
  <si>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</si>
  <si>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</si>
  <si>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</si>
  <si>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</si>
  <si>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</si>
  <si>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</si>
  <si>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</si>
  <si>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</si>
  <si>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</si>
  <si>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</si>
  <si>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</si>
  <si>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</si>
  <si>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</si>
  <si>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</si>
  <si>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</si>
  <si>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</si>
  <si>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</si>
  <si>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</si>
  <si>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</si>
  <si>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</si>
  <si>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</si>
  <si>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</si>
  <si>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</si>
  <si>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</si>
  <si>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</si>
  <si>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</si>
  <si>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</si>
  <si>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</si>
  <si>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</si>
  <si>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</si>
  <si>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</si>
  <si>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</si>
  <si>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</si>
  <si>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</si>
  <si>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</si>
  <si>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</si>
  <si>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</si>
  <si>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</si>
  <si>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</si>
  <si>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</si>
  <si>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</si>
  <si>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</si>
  <si>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</si>
  <si>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</si>
  <si>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</si>
  <si>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</si>
  <si>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</si>
  <si>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</si>
  <si>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</si>
  <si>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</si>
  <si>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</si>
  <si>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</si>
  <si>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</si>
  <si>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</si>
  <si>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</si>
  <si>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</si>
  <si>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</si>
  <si>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</si>
  <si>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</si>
  <si>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</si>
  <si>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</si>
  <si>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</si>
  <si>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</si>
  <si>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</si>
  <si>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</si>
  <si>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</si>
  <si>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</si>
  <si>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</si>
  <si>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</si>
  <si>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</si>
  <si>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</si>
  <si>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</si>
  <si>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</si>
  <si>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</si>
  <si>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</si>
  <si>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</si>
  <si>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</si>
  <si>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</si>
  <si>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</si>
  <si>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</si>
  <si>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</si>
  <si>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</si>
  <si>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</si>
  <si>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</si>
  <si>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</si>
  <si>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</si>
  <si>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</si>
  <si>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</si>
  <si>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</si>
  <si>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</si>
  <si>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</si>
  <si>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</si>
  <si>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</si>
  <si>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</si>
  <si>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</si>
  <si>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</si>
  <si>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</si>
  <si>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</si>
  <si>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</si>
  <si>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</si>
  <si>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</si>
  <si>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</si>
  <si>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</si>
  <si>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</si>
  <si>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</si>
  <si>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</si>
  <si>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</si>
  <si>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</si>
  <si>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</si>
  <si>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</si>
  <si>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</si>
  <si>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</si>
  <si>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</si>
  <si>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</si>
  <si>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</si>
  <si>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</si>
  <si>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</si>
  <si>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</si>
  <si>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</si>
  <si>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</si>
  <si>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</si>
  <si>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</si>
  <si>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</si>
  <si>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</si>
  <si>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</si>
  <si>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</si>
  <si>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</si>
  <si>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</si>
  <si>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</si>
  <si>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</si>
  <si>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</si>
  <si>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</si>
  <si>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</si>
  <si>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</si>
  <si>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</si>
  <si>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</si>
  <si>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</si>
  <si>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</si>
  <si>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</si>
  <si>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</si>
  <si>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</si>
  <si>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</si>
  <si>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</si>
  <si>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</si>
  <si>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</si>
  <si>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</si>
  <si>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</si>
  <si>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</si>
  <si>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</si>
  <si>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</si>
  <si>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</si>
  <si>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</si>
  <si>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</si>
  <si>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</si>
  <si>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</si>
  <si>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</si>
  <si>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</si>
  <si>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</si>
  <si>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</si>
  <si>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</si>
  <si>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</si>
  <si>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</si>
  <si>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</si>
  <si>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</si>
  <si>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</si>
  <si>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</si>
  <si>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</si>
  <si>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</si>
  <si>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</si>
  <si>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</si>
  <si>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</si>
  <si>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</si>
  <si>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</si>
  <si>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</si>
  <si>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</si>
  <si>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</si>
  <si>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</si>
  <si>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</si>
  <si>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</si>
  <si>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</si>
  <si>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</si>
  <si>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</si>
  <si>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</si>
  <si>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</si>
  <si>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</si>
  <si>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</si>
  <si>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</si>
  <si>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</si>
  <si>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</si>
  <si>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</si>
  <si>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</si>
  <si>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</si>
  <si>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</si>
  <si>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</si>
  <si>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</si>
  <si>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</si>
  <si>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</si>
  <si>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</si>
  <si>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</si>
  <si>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</si>
  <si>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</si>
  <si>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</si>
  <si>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</si>
  <si>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</si>
  <si>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</si>
  <si>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</si>
  <si>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</si>
  <si>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</si>
  <si>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</si>
  <si>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</si>
  <si>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</si>
  <si>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</si>
  <si>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</si>
  <si>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</si>
  <si>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</si>
  <si>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</si>
  <si>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</si>
  <si>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</si>
  <si>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</si>
  <si>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</si>
  <si>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</si>
  <si>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</si>
  <si>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</si>
  <si>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</si>
  <si>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</si>
  <si>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</si>
  <si>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</si>
  <si>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</si>
  <si>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</si>
  <si>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</si>
  <si>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</si>
  <si>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</si>
  <si>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</si>
  <si>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</si>
  <si>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</si>
  <si>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</si>
  <si>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</si>
  <si>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</si>
  <si>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</si>
  <si>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</si>
  <si>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</si>
  <si>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</si>
  <si>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</si>
  <si>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</si>
  <si>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</si>
  <si>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</si>
  <si>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</si>
  <si>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</si>
  <si>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</si>
  <si>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</si>
  <si>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</si>
  <si>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</si>
  <si>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</si>
  <si>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</si>
  <si>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</si>
  <si>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</si>
  <si>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</si>
  <si>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</si>
  <si>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</si>
  <si>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</si>
  <si>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</si>
  <si>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</si>
  <si>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</si>
  <si>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</si>
  <si>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</si>
  <si>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</si>
  <si>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</si>
  <si>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</si>
  <si>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</si>
  <si>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</si>
  <si>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</si>
  <si>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</si>
  <si>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</si>
  <si>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</si>
  <si>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</si>
  <si>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</si>
  <si>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</si>
  <si>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</si>
  <si>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</si>
  <si>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</si>
  <si>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</si>
  <si>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</si>
  <si>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</si>
  <si>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</si>
  <si>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</si>
  <si>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</si>
  <si>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</si>
  <si>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</si>
  <si>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</si>
  <si>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</si>
  <si>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</si>
  <si>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</si>
  <si>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</si>
  <si>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</si>
  <si>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</si>
  <si>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</si>
  <si>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</si>
  <si>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</si>
  <si>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</si>
  <si>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</si>
  <si>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</si>
  <si>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</si>
  <si>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</si>
  <si>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</si>
  <si>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</si>
  <si>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</si>
  <si>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</si>
  <si>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</si>
  <si>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</si>
  <si>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</si>
  <si>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</si>
  <si>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</si>
  <si>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</si>
  <si>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</si>
  <si>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</si>
  <si>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</si>
  <si>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</si>
  <si>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</si>
  <si>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</si>
  <si>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</si>
  <si>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</si>
  <si>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</si>
  <si>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</si>
  <si>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</si>
  <si>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</si>
  <si>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</si>
  <si>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</si>
  <si>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</si>
  <si>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</si>
  <si>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</si>
  <si>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</si>
  <si>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</si>
  <si>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</si>
  <si>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</si>
  <si>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</si>
  <si>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</si>
  <si>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</si>
  <si>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</si>
  <si>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</si>
  <si>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</si>
  <si>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</si>
  <si>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</si>
  <si>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</si>
  <si>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</si>
  <si>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</si>
  <si>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</si>
  <si>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</si>
  <si>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</si>
  <si>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</si>
  <si>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</si>
  <si>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</si>
  <si>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</si>
  <si>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</si>
  <si>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</si>
  <si>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</si>
  <si>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</si>
  <si>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</si>
  <si>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</si>
  <si>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</si>
  <si>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</si>
  <si>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</si>
  <si>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</si>
  <si>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</si>
  <si>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</si>
  <si>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</si>
  <si>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</si>
  <si>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</si>
  <si>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</si>
  <si>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</si>
  <si>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</si>
  <si>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</si>
  <si>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</si>
  <si>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</si>
  <si>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</si>
  <si>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</si>
  <si>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</si>
  <si>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</si>
  <si>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</si>
  <si>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</si>
  <si>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</si>
  <si>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</si>
  <si>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</si>
  <si>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</si>
  <si>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</si>
  <si>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</si>
  <si>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</si>
  <si>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</si>
  <si>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</si>
  <si>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</si>
  <si>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</si>
  <si>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</si>
  <si>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</si>
  <si>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</si>
  <si>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</si>
  <si>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</si>
  <si>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</si>
  <si>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</si>
  <si>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</si>
  <si>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</si>
  <si>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</si>
  <si>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</si>
  <si>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</si>
  <si>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</si>
  <si>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</si>
  <si>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</si>
  <si>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</si>
  <si>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</si>
  <si>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</si>
  <si>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</si>
  <si>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</si>
  <si>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</si>
  <si>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</si>
  <si>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</si>
  <si>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</si>
  <si>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</si>
  <si>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</si>
  <si>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</si>
  <si>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</si>
  <si>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</si>
  <si>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</si>
  <si>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</si>
  <si>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</si>
  <si>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</si>
  <si>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</si>
  <si>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</si>
  <si>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</si>
  <si>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</si>
  <si>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</si>
  <si>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</si>
  <si>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</si>
  <si>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</si>
  <si>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</si>
  <si>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</si>
  <si>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</si>
  <si>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</si>
  <si>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</si>
  <si>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</si>
  <si>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</si>
  <si>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</si>
  <si>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</si>
  <si>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</si>
  <si>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</si>
  <si>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</si>
  <si>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</si>
  <si>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</si>
  <si>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</si>
  <si>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</si>
  <si>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</si>
  <si>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</si>
  <si>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</si>
  <si>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</si>
  <si>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</si>
  <si>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</si>
  <si>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</si>
  <si>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</si>
  <si>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</si>
  <si>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</si>
  <si>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</si>
  <si>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</si>
  <si>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</si>
  <si>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</si>
  <si>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</si>
  <si>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</si>
  <si>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</si>
  <si>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</si>
  <si>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</si>
  <si>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</si>
  <si>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</si>
  <si>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</si>
  <si>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</si>
  <si>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</si>
  <si>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</si>
  <si>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</si>
  <si>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</si>
  <si>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</si>
  <si>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</si>
  <si>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</si>
  <si>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</si>
  <si>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</si>
  <si>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</si>
  <si>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</si>
  <si>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</si>
  <si>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</si>
  <si>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</si>
  <si>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</si>
  <si>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</si>
  <si>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</si>
  <si>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</si>
  <si>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</si>
  <si>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</si>
  <si>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</si>
  <si>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</si>
  <si>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</si>
  <si>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</si>
  <si>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</si>
  <si>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</si>
  <si>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</si>
  <si>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</si>
  <si>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</si>
  <si>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</si>
  <si>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</si>
  <si>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</si>
  <si>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</si>
  <si>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</si>
  <si>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</si>
  <si>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</si>
  <si>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</si>
  <si>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</si>
  <si>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</si>
  <si>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</si>
  <si>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</si>
  <si>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</si>
  <si>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</si>
  <si>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</si>
  <si>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</si>
  <si>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</si>
  <si>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</si>
  <si>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</si>
  <si>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</si>
  <si>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</si>
  <si>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</si>
  <si>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</si>
  <si>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</si>
  <si>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</si>
  <si>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</si>
  <si>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</si>
  <si>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</si>
  <si>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</si>
  <si>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</si>
  <si>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</si>
  <si>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</si>
  <si>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</si>
  <si>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</si>
  <si>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</si>
  <si>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</si>
  <si>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</si>
  <si>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</si>
  <si>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</si>
  <si>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</si>
  <si>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</si>
  <si>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</si>
  <si>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</si>
  <si>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</si>
  <si>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</si>
  <si>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</si>
  <si>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</si>
  <si>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</si>
  <si>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</si>
  <si>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</si>
  <si>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</si>
  <si>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</si>
  <si>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</si>
  <si>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</si>
  <si>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</si>
  <si>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</si>
  <si>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</si>
  <si>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</si>
  <si>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</si>
  <si>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</si>
  <si>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</si>
  <si>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</si>
  <si>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</si>
  <si>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</si>
  <si>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</si>
  <si>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</si>
  <si>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</si>
  <si>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</si>
  <si>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</si>
  <si>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</si>
  <si>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</si>
  <si>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</si>
  <si>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</si>
  <si>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</si>
  <si>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</si>
  <si>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</si>
  <si>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</si>
  <si>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</si>
  <si>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</si>
  <si>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</si>
  <si>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</si>
  <si>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</si>
  <si>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</si>
  <si>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</si>
  <si>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</si>
  <si>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</si>
  <si>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</si>
  <si>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</si>
  <si>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</si>
  <si>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</si>
  <si>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</si>
  <si>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</si>
  <si>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</si>
  <si>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</si>
  <si>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</si>
  <si>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</si>
  <si>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</si>
  <si>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</si>
  <si>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</si>
  <si>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</si>
  <si>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</si>
  <si>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</si>
  <si>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</si>
  <si>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</si>
  <si>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</si>
  <si>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</si>
  <si>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</si>
  <si>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</si>
  <si>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</si>
  <si>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</si>
  <si>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</si>
  <si>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</si>
  <si>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</si>
  <si>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</si>
  <si>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</si>
  <si>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</si>
  <si>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</si>
  <si>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</si>
  <si>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</si>
  <si>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</si>
  <si>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</si>
  <si>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</si>
  <si>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</si>
  <si>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</si>
  <si>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</si>
  <si>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</si>
  <si>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</si>
  <si>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</si>
  <si>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</si>
  <si>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</si>
  <si>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</si>
  <si>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</si>
  <si>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</si>
  <si>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</si>
  <si>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</si>
  <si>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</si>
  <si>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</si>
  <si>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</si>
  <si>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</si>
  <si>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</si>
  <si>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</si>
  <si>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</si>
  <si>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</si>
  <si>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</si>
  <si>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</si>
  <si>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</si>
  <si>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</si>
  <si>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</si>
  <si>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</si>
  <si>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</si>
  <si>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</si>
  <si>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</si>
  <si>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</si>
  <si>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</si>
  <si>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</si>
  <si>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</si>
  <si>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</si>
  <si>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</si>
  <si>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</si>
  <si>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</si>
  <si>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</si>
  <si>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</si>
  <si>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</si>
  <si>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</si>
  <si>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</si>
  <si>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</si>
  <si>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</si>
  <si>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</si>
  <si>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</si>
  <si>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</si>
  <si>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</si>
  <si>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</si>
  <si>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</si>
  <si>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</si>
  <si>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</si>
  <si>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</si>
  <si>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</si>
  <si>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</si>
  <si>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</si>
  <si>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</si>
  <si>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</si>
  <si>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</si>
  <si>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</si>
  <si>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</si>
  <si>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</si>
  <si>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</si>
  <si>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</si>
  <si>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</si>
  <si>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</si>
  <si>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</si>
  <si>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</si>
  <si>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</si>
  <si>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</si>
  <si>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</si>
  <si>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</si>
  <si>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</si>
  <si>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</si>
  <si>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</si>
  <si>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</si>
  <si>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</si>
  <si>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</si>
  <si>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</si>
  <si>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</si>
  <si>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</si>
  <si>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</si>
  <si>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</si>
  <si>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</si>
  <si>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</si>
  <si>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</si>
  <si>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</si>
  <si>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</si>
  <si>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</si>
  <si>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</si>
  <si>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</si>
  <si>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</si>
  <si>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</si>
  <si>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</si>
  <si>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</si>
  <si>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</si>
  <si>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</si>
  <si>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</si>
  <si>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</si>
  <si>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</si>
  <si>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</si>
  <si>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</si>
  <si>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</si>
  <si>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</si>
  <si>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</si>
  <si>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</si>
  <si>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</si>
  <si>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</si>
  <si>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</si>
  <si>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</si>
  <si>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</si>
  <si>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</si>
  <si>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</si>
  <si>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</si>
  <si>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</si>
  <si>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</si>
  <si>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</si>
  <si>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</si>
  <si>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</si>
  <si>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</si>
  <si>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</si>
  <si>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</si>
  <si>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</si>
  <si>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</si>
  <si>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</si>
  <si>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</si>
  <si>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</si>
  <si>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</si>
  <si>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</si>
  <si>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</si>
  <si>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</si>
  <si>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</si>
  <si>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</si>
  <si>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</si>
  <si>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</si>
  <si>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</si>
  <si>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</si>
  <si>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</si>
  <si>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</si>
  <si>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</si>
  <si>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</si>
  <si>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</si>
  <si>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</si>
  <si>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</si>
  <si>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</si>
  <si>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</si>
  <si>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</si>
  <si>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</si>
  <si>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</si>
  <si>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</si>
  <si>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</si>
  <si>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</si>
  <si>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</si>
  <si>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</si>
  <si>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</si>
  <si>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</si>
  <si>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</si>
  <si>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</si>
  <si>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</si>
  <si>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</si>
  <si>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</si>
  <si>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</si>
  <si>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</si>
  <si>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</si>
  <si>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</si>
  <si>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</si>
  <si>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</si>
  <si>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</si>
  <si>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</si>
  <si>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</si>
  <si>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</si>
  <si>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</si>
  <si>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</si>
  <si>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</si>
  <si>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</si>
  <si>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</si>
  <si>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</si>
  <si>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</si>
  <si>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</si>
  <si>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</si>
  <si>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</si>
  <si>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</si>
  <si>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</si>
  <si>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</si>
  <si>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</si>
  <si>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</si>
  <si>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</si>
  <si>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</si>
  <si>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</si>
  <si>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</si>
  <si>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</si>
  <si>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</si>
  <si>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</si>
  <si>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</si>
  <si>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</si>
  <si>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</si>
  <si>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</si>
  <si>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</si>
  <si>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</si>
  <si>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</si>
  <si>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</si>
  <si>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</si>
  <si>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</si>
  <si>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</si>
  <si>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</si>
  <si>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</si>
  <si>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</si>
  <si>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</si>
  <si>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</si>
  <si>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</si>
  <si>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</si>
  <si>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</si>
  <si>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</si>
  <si>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</si>
  <si>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</si>
  <si>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</si>
  <si>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</si>
  <si>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</si>
  <si>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</si>
  <si>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</si>
  <si>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</si>
  <si>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</si>
  <si>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</si>
  <si>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</si>
  <si>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</si>
  <si>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</si>
  <si>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</si>
  <si>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</si>
  <si>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</si>
  <si>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</si>
  <si>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</si>
  <si>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</si>
  <si>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</si>
  <si>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</si>
  <si>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</si>
  <si>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</si>
  <si>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</si>
  <si>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</si>
  <si>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</si>
  <si>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</si>
  <si>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</si>
  <si>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</si>
  <si>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</si>
  <si>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</si>
  <si>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</si>
  <si>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</si>
  <si>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</si>
  <si>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</si>
  <si>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</si>
  <si>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</si>
  <si>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</si>
  <si>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</si>
  <si>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</si>
  <si>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</si>
  <si>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</si>
  <si>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</si>
  <si>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</si>
  <si>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</si>
  <si>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</si>
  <si>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</si>
  <si>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</si>
  <si>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</si>
  <si>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</si>
  <si>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</si>
  <si>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</si>
  <si>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</si>
  <si>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</si>
  <si>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</si>
  <si>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</si>
  <si>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</si>
  <si>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</si>
  <si>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</si>
  <si>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</si>
  <si>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</si>
  <si>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</si>
  <si>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</si>
  <si>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</si>
  <si>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</si>
  <si>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</si>
  <si>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</si>
  <si>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</si>
  <si>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</si>
  <si>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</si>
  <si>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</si>
  <si>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</si>
  <si>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</si>
  <si>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</si>
  <si>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</si>
  <si>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</si>
  <si>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</si>
  <si>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</si>
  <si>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</si>
  <si>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</si>
  <si>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</si>
  <si>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</si>
  <si>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</si>
  <si>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</si>
  <si>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</si>
  <si>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</si>
  <si>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</si>
  <si>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</si>
  <si>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</si>
  <si>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</si>
  <si>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</si>
  <si>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</si>
  <si>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</si>
  <si>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</si>
  <si>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</si>
  <si>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</si>
  <si>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</si>
  <si>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</si>
  <si>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</si>
  <si>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</si>
  <si>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</si>
  <si>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</si>
  <si>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</si>
  <si>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</si>
  <si>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</si>
  <si>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</si>
  <si>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</si>
  <si>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</si>
  <si>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</si>
  <si>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</si>
  <si>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</si>
  <si>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</si>
  <si>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</si>
  <si>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</si>
  <si>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</si>
  <si>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</si>
  <si>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</si>
  <si>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</si>
  <si>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</si>
  <si>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</si>
  <si>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</si>
  <si>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</si>
  <si>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</si>
  <si>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</si>
  <si>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</si>
  <si>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</si>
  <si>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</si>
  <si>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</si>
  <si>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</si>
  <si>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</si>
  <si>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</si>
  <si>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</si>
  <si>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</si>
  <si>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</si>
  <si>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</si>
  <si>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</si>
  <si>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</si>
  <si>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</si>
  <si>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</si>
  <si>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</si>
  <si>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</si>
  <si>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</si>
  <si>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</si>
  <si>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</si>
  <si>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</si>
  <si>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</si>
  <si>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</si>
  <si>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</si>
  <si>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</si>
  <si>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</si>
  <si>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</si>
  <si>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</si>
  <si>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</si>
  <si>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</si>
  <si>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</si>
  <si>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</si>
  <si>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</si>
  <si>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</si>
  <si>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</si>
  <si>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</si>
  <si>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</si>
  <si>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</si>
  <si>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</si>
  <si>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</si>
  <si>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</si>
  <si>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</si>
  <si>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</si>
  <si>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</si>
  <si>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</si>
  <si>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</si>
  <si>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</si>
  <si>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</si>
  <si>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</si>
  <si>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</si>
  <si>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</si>
  <si>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</si>
  <si>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</si>
  <si>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</si>
  <si>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</si>
  <si>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</si>
  <si>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</si>
  <si>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</si>
  <si>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</si>
  <si>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</si>
  <si>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</si>
  <si>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</si>
  <si>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</si>
  <si>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</si>
  <si>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</si>
  <si>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</si>
  <si>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</si>
  <si>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</si>
  <si>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</si>
  <si>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</si>
  <si>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</si>
  <si>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</si>
  <si>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</si>
  <si>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</si>
  <si>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</si>
  <si>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</si>
  <si>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</si>
  <si>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</si>
  <si>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</si>
  <si>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</si>
  <si>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</si>
  <si>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</si>
  <si>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</si>
  <si>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</si>
  <si>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</si>
  <si>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</si>
  <si>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</si>
  <si>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</si>
  <si>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</si>
  <si>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</si>
  <si>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</si>
  <si>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</si>
  <si>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</si>
  <si>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</si>
  <si>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</si>
  <si>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</si>
  <si>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</si>
  <si>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</si>
  <si>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</si>
  <si>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</si>
  <si>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</si>
  <si>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</si>
  <si>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</si>
  <si>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</si>
  <si>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</si>
  <si>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</si>
  <si>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</si>
  <si>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</si>
  <si>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</si>
  <si>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</si>
  <si>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</si>
  <si>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</si>
  <si>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</si>
  <si>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</si>
  <si>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</si>
  <si>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</si>
  <si>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</si>
  <si>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</si>
  <si>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</si>
  <si>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</si>
  <si>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</si>
  <si>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</si>
  <si>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</si>
  <si>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</si>
  <si>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</si>
  <si>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</si>
  <si>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</si>
  <si>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</si>
  <si>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</si>
  <si>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</si>
  <si>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</si>
  <si>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</si>
  <si>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</si>
  <si>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</si>
  <si>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</si>
  <si>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</si>
  <si>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</si>
  <si>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</si>
  <si>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</si>
  <si>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</si>
  <si>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</si>
  <si>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</si>
  <si>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</si>
  <si>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</si>
  <si>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</si>
  <si>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</si>
  <si>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</si>
  <si>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</si>
  <si>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</si>
  <si>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</si>
  <si>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</si>
  <si>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</si>
  <si>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</si>
  <si>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</si>
  <si>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</si>
  <si>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</si>
  <si>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</si>
  <si>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</si>
  <si>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</si>
  <si>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</si>
  <si>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</si>
  <si>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</si>
  <si>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</si>
  <si>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</si>
  <si>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</si>
  <si>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</si>
  <si>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</si>
  <si>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</si>
  <si>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</si>
  <si>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</si>
  <si>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</si>
  <si>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</si>
  <si>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</si>
  <si>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</si>
  <si>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</si>
  <si>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</si>
  <si>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</si>
  <si>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</si>
  <si>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</si>
  <si>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</si>
  <si>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</si>
  <si>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</si>
  <si>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</si>
  <si>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</si>
  <si>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</si>
  <si>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</si>
  <si>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</si>
  <si>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</si>
  <si>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</si>
  <si>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</si>
  <si>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</si>
  <si>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</si>
  <si>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</si>
  <si>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</si>
  <si>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</si>
  <si>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</si>
  <si>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</si>
  <si>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</si>
  <si>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</si>
  <si>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</si>
  <si>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</si>
  <si>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</si>
  <si>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</si>
  <si>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</si>
  <si>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</si>
  <si>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</si>
  <si>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</si>
  <si>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</si>
  <si>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</si>
  <si>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</si>
  <si>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</si>
  <si>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</si>
  <si>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</si>
  <si>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</si>
  <si>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</si>
  <si>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</si>
  <si>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</si>
  <si>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</si>
  <si>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</si>
  <si>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</si>
  <si>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</si>
  <si>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</si>
  <si>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</si>
  <si>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</si>
  <si>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</si>
  <si>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</si>
  <si>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</si>
  <si>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</si>
  <si>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</si>
  <si>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</si>
  <si>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</si>
  <si>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</si>
  <si>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</si>
  <si>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</si>
  <si>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</si>
  <si>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</si>
  <si>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</si>
  <si>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</si>
  <si>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</si>
  <si>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</si>
  <si>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</si>
  <si>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</si>
  <si>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</si>
  <si>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</si>
  <si>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</si>
  <si>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</si>
  <si>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</si>
  <si>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</si>
  <si>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</si>
  <si>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</si>
  <si>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</si>
  <si>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</si>
  <si>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</si>
  <si>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</si>
  <si>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</si>
  <si>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</si>
  <si>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</si>
  <si>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</si>
  <si>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</si>
  <si>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</si>
  <si>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</si>
  <si>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</si>
  <si>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</si>
  <si>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</si>
  <si>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</si>
  <si>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</si>
  <si>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</si>
  <si>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</si>
  <si>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</si>
  <si>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</si>
  <si>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</si>
  <si>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</si>
  <si>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</si>
  <si>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</si>
  <si>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</si>
  <si>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</si>
  <si>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</si>
  <si>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</si>
  <si>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</si>
  <si>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</si>
  <si>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</si>
  <si>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</si>
  <si>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</si>
  <si>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</si>
  <si>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</si>
  <si>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</si>
  <si>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</si>
  <si>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</si>
  <si>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</si>
  <si>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</si>
  <si>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</si>
  <si>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</si>
  <si>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</si>
  <si>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</si>
  <si>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</si>
  <si>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</si>
  <si>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</si>
  <si>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</si>
  <si>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</si>
  <si>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</si>
  <si>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</si>
  <si>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</si>
  <si>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</si>
  <si>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</si>
  <si>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</si>
  <si>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</si>
  <si>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</si>
  <si>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</si>
  <si>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</si>
  <si>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</si>
  <si>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</si>
  <si>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</si>
  <si>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</si>
  <si>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</si>
  <si>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</si>
  <si>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</si>
  <si>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</si>
  <si>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</si>
  <si>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</si>
  <si>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</si>
  <si>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</si>
  <si>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</si>
  <si>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</si>
  <si>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</si>
  <si>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</si>
  <si>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</si>
  <si>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</si>
  <si>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</si>
  <si>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</si>
  <si>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</si>
  <si>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</si>
  <si>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</si>
  <si>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</si>
  <si>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</si>
  <si>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</si>
  <si>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</si>
  <si>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</si>
  <si>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</si>
  <si>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</si>
  <si>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</si>
  <si>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</si>
  <si>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</si>
  <si>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</si>
  <si>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</si>
  <si>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</si>
  <si>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</si>
  <si>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</si>
  <si>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</si>
  <si>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</si>
  <si>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</si>
  <si>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</si>
  <si>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</si>
  <si>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</si>
  <si>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</si>
  <si>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</si>
  <si>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</si>
  <si>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</si>
  <si>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</si>
  <si>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</si>
  <si>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</si>
  <si>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</si>
  <si>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</si>
  <si>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</si>
  <si>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</si>
  <si>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</si>
  <si>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</si>
  <si>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</si>
  <si>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</si>
  <si>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</si>
  <si>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</si>
  <si>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</si>
  <si>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</si>
  <si>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</si>
  <si>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</si>
  <si>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</si>
  <si>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</si>
  <si>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</si>
  <si>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</si>
  <si>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</si>
  <si>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</si>
  <si>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</si>
  <si>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</si>
  <si>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</si>
  <si>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</si>
  <si>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</si>
  <si>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</si>
  <si>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</si>
  <si>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</si>
  <si>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</si>
  <si>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</si>
  <si>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</si>
  <si>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</si>
  <si>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</si>
  <si>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</si>
  <si>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</si>
  <si>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</si>
  <si>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</si>
  <si>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</si>
  <si>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</si>
  <si>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</si>
  <si>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</si>
  <si>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</si>
  <si>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</si>
  <si>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</si>
  <si>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</si>
  <si>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</si>
  <si>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</si>
  <si>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</si>
  <si>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</si>
  <si>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</si>
  <si>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</si>
  <si>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</si>
  <si>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</si>
  <si>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</si>
  <si>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</si>
  <si>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</si>
  <si>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</si>
  <si>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</si>
  <si>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</si>
  <si>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</si>
  <si>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</si>
  <si>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</si>
  <si>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</si>
  <si>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</si>
  <si>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</si>
  <si>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</si>
  <si>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</si>
  <si>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</si>
  <si>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</si>
  <si>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</si>
  <si>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</si>
  <si>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</si>
  <si>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</si>
  <si>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</si>
  <si>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</si>
  <si>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</si>
  <si>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</si>
  <si>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</si>
  <si>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</si>
  <si>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</si>
  <si>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</si>
  <si>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</si>
  <si>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</si>
  <si>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</si>
  <si>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</si>
  <si>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</si>
  <si>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</si>
  <si>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</si>
  <si>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</si>
  <si>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</si>
  <si>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</si>
  <si>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</si>
  <si>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</si>
  <si>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</si>
  <si>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</si>
  <si>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</si>
  <si>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</si>
  <si>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</si>
  <si>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</si>
  <si>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</si>
  <si>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</si>
  <si>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</si>
  <si>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</si>
  <si>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</si>
  <si>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</si>
  <si>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</si>
  <si>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</si>
  <si>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</si>
  <si>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</si>
  <si>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</si>
  <si>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</si>
  <si>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</si>
  <si>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</si>
  <si>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</si>
  <si>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</si>
  <si>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</si>
  <si>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</si>
  <si>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</si>
  <si>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</si>
  <si>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</si>
  <si>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</si>
  <si>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</si>
  <si>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</si>
  <si>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</si>
  <si>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</si>
  <si>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</si>
  <si>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</si>
  <si>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</si>
  <si>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</si>
  <si>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</si>
  <si>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</si>
  <si>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</si>
  <si>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</si>
  <si>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</si>
  <si>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</si>
  <si>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</si>
  <si>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</si>
  <si>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</si>
  <si>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</si>
  <si>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</si>
  <si>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</si>
  <si>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</si>
  <si>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</si>
  <si>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</si>
  <si>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</si>
  <si>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</si>
  <si>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</si>
  <si>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</si>
  <si>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</si>
  <si>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</si>
  <si>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</si>
  <si>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</si>
  <si>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</si>
  <si>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</si>
  <si>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</si>
  <si>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</si>
  <si>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</si>
  <si>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</si>
  <si>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</si>
  <si>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</si>
  <si>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</si>
  <si>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</si>
  <si>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</si>
  <si>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</si>
  <si>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</si>
  <si>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</si>
  <si>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</si>
  <si>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</si>
  <si>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</si>
  <si>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</si>
  <si>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</si>
  <si>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</si>
  <si>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</si>
  <si>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</si>
  <si>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</si>
  <si>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</si>
  <si>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</si>
  <si>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</si>
  <si>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</si>
  <si>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</si>
  <si>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</si>
  <si>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</si>
  <si>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</si>
  <si>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</si>
  <si>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</si>
  <si>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</si>
  <si>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</si>
  <si>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</si>
  <si>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</si>
  <si>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</si>
  <si>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</si>
  <si>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</si>
  <si>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</si>
  <si>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</si>
  <si>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</si>
  <si>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</si>
  <si>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</si>
  <si>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</si>
  <si>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</si>
  <si>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</si>
  <si>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</si>
  <si>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</si>
  <si>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</si>
  <si>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</si>
  <si>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</si>
  <si>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</si>
  <si>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</si>
  <si>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</si>
  <si>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</si>
  <si>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</si>
  <si>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</si>
  <si>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</si>
  <si>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</si>
  <si>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</si>
  <si>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</si>
  <si>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</si>
  <si>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</si>
  <si>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</si>
  <si>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</si>
  <si>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</si>
  <si>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</si>
  <si>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</si>
  <si>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</si>
  <si>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</si>
  <si>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</si>
  <si>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</si>
  <si>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</si>
  <si>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</si>
  <si>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</si>
  <si>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</si>
  <si>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</si>
  <si>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</si>
  <si>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</si>
  <si>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</si>
  <si>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</si>
  <si>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</si>
  <si>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</si>
  <si>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</si>
  <si>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</si>
  <si>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</si>
  <si>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</si>
  <si>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</si>
  <si>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</si>
  <si>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</si>
  <si>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</si>
  <si>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</si>
  <si>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</si>
  <si>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</si>
  <si>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</si>
  <si>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</si>
  <si>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</si>
  <si>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</si>
  <si>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</si>
  <si>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</si>
  <si>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</si>
  <si>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</si>
  <si>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</si>
  <si>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</si>
  <si>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</si>
  <si>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</si>
  <si>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</si>
  <si>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</si>
  <si>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</si>
  <si>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</si>
  <si>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</si>
  <si>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</si>
  <si>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</si>
  <si>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</si>
  <si>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</si>
  <si>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</si>
  <si>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</si>
  <si>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</si>
  <si>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</si>
  <si>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</si>
  <si>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</si>
  <si>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</si>
  <si>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</si>
  <si>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</si>
  <si>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</si>
  <si>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</si>
  <si>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</si>
  <si>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</si>
  <si>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</si>
  <si>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</si>
  <si>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</si>
  <si>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</si>
  <si>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</si>
  <si>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</si>
  <si>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</si>
  <si>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</si>
  <si>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</si>
  <si>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</si>
  <si>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</si>
  <si>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</si>
  <si>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</si>
  <si>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</si>
  <si>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</si>
  <si>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</si>
  <si>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</si>
  <si>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</si>
  <si>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</si>
  <si>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</si>
  <si>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</si>
  <si>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</si>
  <si>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</si>
  <si>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</si>
  <si>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</si>
  <si>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</si>
  <si>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</si>
  <si>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</si>
  <si>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</si>
  <si>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</si>
  <si>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</si>
  <si>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</si>
  <si>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</si>
  <si>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</si>
  <si>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</si>
  <si>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</si>
  <si>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</si>
  <si>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</si>
  <si>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</si>
  <si>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</si>
  <si>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</si>
  <si>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</si>
  <si>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</si>
  <si>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</si>
  <si>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</si>
  <si>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</si>
  <si>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</si>
  <si>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</si>
  <si>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</si>
  <si>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</si>
  <si>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</si>
  <si>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</si>
  <si>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</si>
  <si>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</si>
  <si>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</si>
  <si>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</si>
  <si>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</si>
  <si>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</si>
  <si>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</si>
  <si>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</si>
  <si>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</si>
  <si>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</si>
  <si>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</si>
  <si>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</si>
  <si>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</si>
  <si>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</si>
  <si>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</si>
  <si>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</si>
  <si>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</si>
  <si>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</si>
  <si>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</si>
  <si>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</si>
  <si>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</si>
  <si>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</si>
  <si>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</si>
  <si>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</si>
  <si>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</si>
  <si>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</si>
  <si>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</si>
  <si>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</si>
  <si>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</si>
  <si>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</si>
  <si>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</si>
  <si>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</si>
  <si>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</si>
  <si>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</si>
  <si>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</si>
  <si>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</si>
  <si>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</si>
  <si>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</si>
  <si>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</si>
  <si>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</si>
  <si>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</si>
  <si>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</si>
  <si>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</si>
  <si>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</si>
  <si>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</si>
  <si>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</si>
  <si>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</si>
  <si>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</si>
  <si>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</si>
  <si>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</si>
  <si>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</si>
  <si>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</si>
  <si>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</si>
  <si>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</si>
  <si>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</si>
  <si>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</si>
  <si>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</si>
  <si>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</si>
  <si>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</si>
  <si>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</si>
  <si>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</si>
  <si>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</si>
  <si>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</si>
  <si>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</si>
  <si>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</si>
  <si>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</si>
  <si>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</si>
  <si>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</si>
  <si>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</si>
  <si>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</si>
  <si>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</si>
  <si>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</si>
  <si>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</si>
  <si>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</si>
  <si>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</si>
  <si>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</si>
  <si>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</si>
  <si>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</si>
  <si>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</si>
  <si>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</si>
  <si>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</si>
  <si>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</si>
  <si>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</si>
  <si>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</si>
  <si>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</si>
  <si>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</si>
  <si>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</si>
  <si>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</si>
  <si>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</si>
  <si>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</si>
  <si>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</si>
  <si>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</si>
  <si>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</si>
  <si>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</si>
  <si>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</si>
  <si>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</si>
  <si>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</si>
  <si>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</si>
  <si>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</si>
  <si>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</si>
  <si>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</si>
  <si>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</si>
  <si>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</si>
  <si>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</si>
  <si>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</si>
  <si>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</si>
  <si>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</si>
  <si>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</si>
  <si>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</si>
  <si>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</si>
  <si>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</si>
  <si>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</si>
  <si>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</si>
  <si>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</si>
  <si>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</si>
  <si>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</si>
  <si>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</si>
  <si>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</si>
  <si>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</si>
  <si>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</si>
  <si>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</si>
  <si>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</si>
  <si>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</si>
  <si>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</si>
  <si>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</si>
  <si>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</si>
  <si>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</si>
  <si>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</si>
  <si>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</si>
  <si>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</si>
  <si>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</si>
  <si>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</si>
  <si>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</si>
  <si>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</si>
  <si>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</si>
  <si>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</si>
  <si>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</si>
  <si>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</si>
  <si>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</si>
  <si>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</si>
  <si>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</si>
  <si>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</si>
  <si>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</si>
  <si>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</si>
  <si>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</si>
  <si>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</si>
  <si>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</si>
  <si>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</si>
  <si>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</si>
  <si>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</si>
  <si>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</si>
  <si>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</si>
  <si>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</si>
  <si>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</si>
  <si>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</si>
  <si>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</si>
  <si>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</si>
  <si>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</si>
  <si>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</si>
  <si>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</si>
  <si>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</si>
  <si>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</si>
  <si>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</si>
  <si>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</si>
  <si>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</si>
  <si>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</si>
  <si>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</si>
  <si>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</si>
  <si>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</si>
  <si>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</si>
  <si>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</si>
  <si>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</si>
  <si>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</si>
  <si>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</si>
  <si>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</si>
  <si>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</si>
  <si>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</si>
  <si>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</si>
  <si>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</si>
  <si>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</si>
  <si>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</si>
  <si>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</si>
  <si>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</si>
  <si>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</si>
  <si>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</si>
  <si>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</si>
  <si>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</si>
  <si>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</si>
  <si>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</si>
  <si>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</si>
  <si>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</si>
  <si>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</si>
  <si>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</si>
  <si>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</si>
  <si>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</si>
  <si>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</si>
  <si>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</si>
  <si>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</si>
  <si>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</si>
  <si>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</si>
  <si>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</si>
  <si>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</si>
  <si>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</si>
  <si>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</si>
  <si>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</si>
  <si>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</si>
  <si>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</si>
  <si>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</si>
  <si>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</si>
  <si>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</si>
  <si>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</si>
  <si>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</si>
  <si>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</si>
  <si>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</si>
  <si>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</si>
  <si>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</si>
  <si>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</si>
  <si>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</si>
  <si>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</si>
  <si>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</si>
  <si>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</si>
  <si>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</si>
  <si>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</si>
  <si>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</si>
  <si>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</si>
  <si>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</si>
  <si>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</si>
  <si>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</si>
  <si>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</si>
  <si>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</si>
  <si>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</si>
  <si>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</si>
  <si>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</si>
  <si>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</si>
  <si>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</si>
  <si>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</si>
  <si>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</si>
  <si>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</si>
  <si>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</si>
  <si>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</si>
  <si>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</si>
  <si>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</si>
  <si>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</si>
  <si>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</si>
  <si>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</si>
  <si>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</si>
  <si>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</si>
  <si>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</si>
  <si>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</si>
  <si>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</si>
  <si>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</si>
  <si>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</si>
  <si>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</si>
  <si>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</si>
  <si>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</si>
  <si>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</si>
  <si>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</si>
  <si>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</si>
  <si>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</si>
  <si>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</si>
  <si>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</si>
  <si>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</si>
  <si>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</si>
  <si>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</si>
  <si>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</si>
  <si>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</si>
  <si>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</si>
  <si>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</si>
  <si>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</si>
  <si>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</si>
  <si>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</si>
  <si>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</si>
  <si>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</si>
  <si>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</si>
  <si>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</si>
  <si>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</si>
  <si>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</si>
  <si>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</si>
  <si>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</si>
  <si>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</si>
  <si>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</si>
  <si>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</si>
  <si>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</si>
  <si>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</si>
  <si>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</si>
  <si>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</si>
  <si>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</si>
  <si>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</si>
  <si>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</si>
  <si>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</si>
  <si>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</si>
  <si>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</si>
  <si>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</si>
  <si>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</si>
  <si>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</si>
  <si>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</si>
  <si>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</si>
  <si>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</si>
  <si>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</si>
  <si>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</si>
  <si>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</si>
  <si>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</si>
  <si>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</si>
  <si>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</si>
  <si>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</si>
  <si>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</si>
  <si>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</si>
  <si>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</si>
  <si>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</si>
  <si>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</si>
  <si>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</si>
  <si>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</si>
  <si>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</si>
  <si>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</si>
  <si>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</si>
  <si>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</si>
  <si>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</si>
  <si>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</si>
  <si>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</si>
  <si>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</si>
  <si>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</si>
  <si>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</si>
  <si>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</si>
  <si>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</si>
  <si>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</si>
  <si>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</si>
  <si>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</si>
  <si>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</si>
  <si>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</si>
  <si>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</si>
  <si>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</si>
  <si>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</si>
  <si>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</si>
  <si>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</si>
  <si>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</si>
  <si>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</si>
  <si>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</si>
  <si>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</si>
  <si>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</si>
  <si>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</si>
  <si>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</si>
  <si>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</si>
  <si>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</si>
  <si>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</si>
  <si>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</si>
  <si>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</si>
  <si>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</si>
  <si>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</si>
  <si>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</si>
  <si>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</si>
  <si>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</si>
  <si>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</si>
  <si>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</si>
  <si>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</si>
  <si>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</si>
  <si>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</si>
  <si>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</si>
  <si>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</si>
  <si>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</si>
  <si>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</si>
  <si>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</si>
  <si>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</si>
  <si>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</si>
  <si>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</si>
  <si>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</si>
  <si>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</si>
  <si>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</si>
  <si>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</si>
  <si>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</si>
  <si>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</si>
  <si>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</si>
  <si>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</si>
  <si>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</si>
  <si>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</si>
  <si>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</si>
  <si>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</si>
  <si>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</si>
  <si>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</si>
  <si>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</si>
  <si>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</si>
  <si>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</si>
  <si>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</si>
  <si>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</si>
  <si>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</si>
  <si>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</si>
  <si>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</si>
  <si>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</si>
  <si>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</si>
  <si>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</si>
  <si>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</si>
  <si>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</si>
  <si>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</si>
  <si>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</si>
  <si>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</si>
  <si>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</si>
  <si>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</si>
  <si>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</si>
  <si>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</si>
  <si>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</si>
  <si>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</si>
  <si>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</si>
  <si>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</si>
  <si>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</si>
  <si>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</si>
  <si>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</si>
  <si>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</si>
  <si>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</si>
  <si>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</si>
  <si>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</si>
  <si>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</si>
  <si>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</si>
  <si>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</si>
  <si>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</si>
  <si>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</si>
  <si>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</si>
  <si>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</si>
  <si>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</si>
  <si>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</si>
  <si>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</si>
  <si>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</si>
  <si>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</si>
  <si>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</si>
  <si>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</si>
  <si>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</si>
  <si>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</si>
  <si>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</si>
  <si>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</si>
  <si>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</si>
  <si>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</si>
  <si>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</si>
  <si>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</si>
  <si>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</si>
  <si>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</si>
  <si>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</si>
  <si>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</si>
  <si>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</si>
  <si>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</si>
  <si>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</si>
  <si>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</si>
  <si>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</si>
  <si>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</si>
  <si>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</si>
  <si>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</si>
  <si>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</si>
  <si>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</si>
  <si>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</si>
  <si>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</si>
  <si>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</si>
  <si>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</si>
  <si>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</si>
  <si>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</si>
  <si>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</si>
  <si>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</si>
  <si>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</si>
  <si>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</si>
  <si>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</si>
  <si>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</si>
  <si>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</si>
  <si>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</si>
  <si>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</si>
  <si>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</si>
  <si>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</si>
  <si>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</si>
  <si>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</si>
  <si>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</si>
  <si>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</si>
  <si>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</si>
  <si>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</si>
  <si>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</si>
  <si>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</si>
  <si>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</si>
  <si>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</si>
  <si>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</si>
  <si>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</si>
  <si>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</si>
  <si>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</si>
  <si>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</si>
  <si>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</si>
  <si>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</si>
  <si>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</si>
  <si>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</si>
  <si>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</si>
  <si>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</si>
  <si>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</si>
  <si>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</si>
  <si>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</si>
  <si>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</si>
  <si>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</si>
  <si>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</si>
  <si>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</si>
  <si>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</si>
  <si>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</si>
  <si>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</si>
  <si>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</si>
  <si>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</si>
  <si>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</si>
  <si>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</si>
  <si>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</si>
  <si>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</si>
  <si>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</si>
  <si>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</si>
  <si>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</si>
  <si>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</si>
  <si>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</si>
  <si>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</si>
  <si>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</si>
  <si>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</si>
  <si>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</si>
  <si>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</si>
  <si>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</si>
  <si>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</si>
  <si>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</si>
  <si>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</si>
  <si>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</si>
  <si>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</si>
  <si>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</si>
  <si>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</si>
  <si>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</si>
  <si>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</si>
  <si>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</si>
  <si>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</si>
  <si>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</si>
  <si>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</si>
  <si>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</si>
  <si>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</si>
  <si>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</si>
  <si>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</si>
  <si>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</si>
  <si>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</si>
  <si>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</si>
  <si>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</si>
  <si>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</si>
  <si>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</si>
  <si>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</si>
  <si>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</si>
  <si>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</si>
  <si>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</si>
  <si>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</si>
  <si>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</si>
  <si>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</si>
  <si>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</si>
  <si>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</si>
  <si>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</si>
  <si>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</si>
  <si>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</si>
  <si>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</si>
  <si>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</si>
  <si>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</si>
  <si>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</si>
  <si>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</si>
  <si>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</si>
  <si>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</si>
  <si>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</si>
  <si>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</si>
  <si>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</si>
  <si>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</si>
  <si>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</si>
  <si>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</si>
  <si>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</si>
  <si>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</si>
  <si>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</si>
  <si>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</si>
  <si>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</si>
  <si>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</si>
  <si>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</si>
  <si>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</si>
  <si>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</si>
  <si>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</si>
  <si>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</si>
  <si>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</si>
  <si>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</si>
  <si>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</si>
  <si>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</si>
  <si>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</si>
  <si>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</si>
  <si>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</si>
  <si>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</si>
  <si>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</si>
  <si>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</si>
  <si>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</si>
  <si>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</si>
  <si>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</si>
  <si>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</si>
  <si>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</si>
  <si>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</si>
  <si>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</si>
  <si>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</si>
  <si>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</si>
  <si>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</si>
  <si>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</si>
  <si>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</si>
  <si>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</si>
  <si>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</si>
  <si>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</si>
  <si>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</si>
  <si>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</si>
  <si>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</si>
  <si>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</si>
  <si>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</si>
  <si>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</si>
  <si>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</si>
  <si>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</si>
  <si>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</si>
  <si>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</si>
  <si>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</si>
  <si>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</si>
  <si>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</si>
  <si>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</si>
  <si>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</si>
  <si>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</si>
  <si>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</si>
  <si>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</si>
  <si>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</si>
  <si>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</si>
  <si>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</si>
  <si>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</si>
  <si>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</si>
  <si>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</si>
  <si>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</si>
  <si>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</si>
  <si>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</si>
  <si>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</si>
  <si>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</si>
  <si>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</si>
  <si>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</si>
  <si>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</si>
  <si>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</si>
  <si>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</si>
  <si>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</si>
  <si>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</si>
  <si>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</si>
  <si>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</si>
  <si>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</si>
  <si>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</si>
  <si>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</si>
  <si>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</si>
  <si>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</si>
  <si>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</si>
  <si>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</si>
  <si>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</si>
  <si>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</si>
  <si>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</si>
  <si>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</si>
  <si>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</si>
  <si>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</si>
  <si>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</si>
  <si>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</si>
  <si>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</si>
  <si>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</si>
  <si>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</si>
  <si>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</si>
  <si>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</si>
  <si>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</si>
  <si>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</si>
  <si>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</si>
  <si>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</si>
  <si>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</si>
  <si>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</si>
  <si>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</si>
  <si>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</si>
  <si>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</si>
  <si>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</si>
  <si>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</si>
  <si>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</si>
  <si>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</si>
  <si>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</si>
  <si>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</si>
  <si>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</si>
  <si>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</si>
  <si>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</si>
  <si>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</si>
  <si>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</si>
  <si>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</si>
  <si>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</si>
  <si>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</si>
  <si>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</si>
  <si>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</si>
  <si>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</si>
  <si>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</si>
  <si>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</si>
  <si>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</si>
  <si>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</si>
  <si>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</si>
  <si>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</si>
  <si>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</si>
  <si>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</si>
  <si>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</si>
  <si>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</si>
  <si>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</si>
  <si>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</si>
  <si>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</si>
  <si>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</si>
  <si>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</si>
  <si>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</si>
  <si>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</si>
  <si>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</si>
  <si>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</si>
  <si>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</si>
  <si>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</si>
  <si>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</si>
  <si>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</si>
  <si>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</si>
  <si>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</si>
  <si>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</si>
  <si>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</si>
  <si>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</si>
  <si>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</si>
  <si>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</si>
  <si>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</si>
  <si>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</si>
  <si>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</si>
  <si>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</si>
  <si>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</si>
  <si>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</si>
  <si>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</si>
  <si>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</si>
  <si>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</si>
  <si>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</si>
  <si>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</si>
  <si>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</si>
  <si>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</si>
  <si>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</si>
  <si>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</si>
  <si>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</si>
  <si>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</si>
  <si>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</si>
  <si>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</si>
  <si>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</si>
  <si>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</si>
  <si>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</si>
  <si>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</si>
  <si>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</si>
  <si>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</si>
  <si>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</si>
  <si>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</si>
  <si>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</si>
  <si>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</si>
  <si>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</si>
  <si>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</si>
  <si>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</si>
  <si>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</si>
  <si>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</si>
  <si>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</si>
  <si>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</si>
  <si>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</si>
  <si>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</si>
  <si>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</si>
  <si>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</si>
  <si>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</si>
  <si>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</si>
  <si>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</si>
  <si>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</si>
  <si>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</si>
  <si>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</si>
  <si>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</si>
  <si>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</si>
  <si>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</si>
  <si>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</si>
  <si>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</si>
  <si>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</si>
  <si>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</si>
  <si>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</si>
  <si>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</si>
  <si>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</si>
  <si>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</si>
  <si>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</si>
  <si>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</si>
  <si>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</si>
  <si>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</si>
  <si>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</si>
  <si>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</si>
  <si>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</si>
  <si>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</si>
  <si>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</si>
  <si>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</si>
  <si>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</si>
  <si>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</si>
  <si>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</si>
  <si>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</si>
  <si>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</si>
  <si>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</si>
  <si>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</si>
  <si>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</si>
  <si>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</si>
  <si>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</si>
  <si>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</si>
  <si>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</si>
  <si>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</si>
  <si>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</si>
  <si>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</si>
  <si>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</si>
  <si>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</si>
  <si>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</si>
  <si>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</si>
  <si>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</si>
  <si>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</si>
  <si>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</si>
  <si>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</si>
  <si>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</si>
  <si>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</si>
  <si>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</si>
  <si>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</si>
  <si>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</si>
  <si>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</si>
  <si>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</si>
  <si>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</si>
  <si>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</si>
  <si>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</si>
  <si>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</si>
  <si>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</si>
  <si>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</si>
  <si>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</si>
  <si>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</si>
  <si>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</si>
  <si>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</si>
  <si>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</si>
  <si>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</si>
  <si>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</si>
  <si>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</si>
  <si>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</si>
  <si>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</si>
  <si>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</si>
  <si>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</si>
  <si>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</si>
  <si>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</si>
  <si>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</si>
  <si>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</si>
  <si>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</si>
  <si>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</si>
  <si>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</si>
  <si>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</si>
  <si>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</si>
  <si>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</si>
  <si>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</si>
  <si>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</si>
  <si>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</si>
  <si>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</si>
  <si>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</si>
  <si>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</si>
  <si>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</si>
  <si>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</si>
  <si>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</si>
  <si>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</si>
  <si>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</si>
  <si>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</si>
  <si>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</si>
  <si>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</si>
  <si>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</si>
  <si>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</si>
  <si>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</si>
  <si>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</si>
  <si>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</si>
  <si>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</si>
  <si>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</si>
  <si>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</si>
  <si>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</si>
  <si>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</si>
  <si>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</si>
  <si>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</si>
  <si>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</si>
  <si>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</si>
  <si>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</si>
  <si>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</si>
  <si>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</si>
  <si>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</si>
  <si>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</si>
  <si>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</si>
  <si>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</si>
  <si>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</si>
  <si>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</si>
  <si>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</si>
  <si>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</si>
  <si>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</si>
  <si>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</si>
  <si>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</si>
  <si>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</si>
  <si>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</si>
  <si>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</si>
  <si>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</si>
  <si>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</si>
  <si>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</si>
  <si>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</si>
  <si>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</si>
  <si>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</si>
  <si>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</si>
  <si>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</si>
  <si>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</si>
  <si>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</si>
  <si>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</si>
  <si>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</si>
  <si>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</si>
  <si>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</si>
  <si>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</si>
  <si>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</si>
  <si>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</si>
  <si>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</si>
  <si>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</si>
  <si>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</si>
  <si>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</si>
  <si>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</si>
  <si>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</si>
  <si>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</si>
  <si>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</si>
  <si>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</si>
  <si>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</si>
  <si>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</si>
  <si>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</si>
  <si>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</si>
  <si>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</si>
  <si>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</si>
  <si>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</si>
  <si>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</si>
  <si>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</si>
  <si>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</si>
  <si>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</si>
  <si>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</si>
  <si>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</si>
  <si>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</si>
  <si>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</si>
  <si>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</si>
  <si>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</si>
  <si>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</si>
  <si>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</si>
  <si>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</si>
  <si>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</si>
  <si>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</si>
  <si>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</si>
  <si>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</si>
  <si>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</si>
  <si>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</si>
  <si>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</si>
  <si>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</si>
  <si>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</si>
  <si>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</si>
  <si>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</si>
  <si>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</si>
  <si>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</si>
  <si>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</si>
  <si>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</si>
  <si>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</si>
  <si>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</si>
  <si>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</si>
  <si>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</si>
  <si>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</si>
  <si>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</si>
  <si>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</si>
  <si>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</si>
  <si>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</si>
  <si>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</si>
  <si>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</si>
  <si>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</si>
  <si>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</si>
  <si>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</si>
  <si>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</si>
  <si>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</si>
  <si>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</si>
  <si>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</si>
  <si>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</si>
  <si>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</si>
  <si>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</si>
  <si>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</si>
  <si>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</si>
  <si>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</si>
  <si>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</si>
  <si>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</si>
  <si>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</si>
  <si>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</si>
  <si>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</si>
  <si>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</si>
  <si>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</si>
  <si>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</si>
  <si>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</si>
  <si>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</si>
  <si>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</si>
  <si>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</si>
  <si>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</si>
  <si>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</si>
  <si>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</si>
  <si>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</si>
  <si>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</si>
  <si>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</si>
  <si>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</si>
  <si>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</si>
  <si>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</si>
  <si>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</si>
  <si>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</si>
  <si>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</si>
  <si>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</si>
  <si>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</si>
  <si>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</si>
  <si>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</si>
  <si>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</si>
  <si>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</si>
  <si>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</si>
  <si>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</si>
  <si>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</si>
  <si>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</si>
  <si>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</si>
  <si>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</si>
  <si>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</si>
  <si>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</si>
  <si>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</si>
  <si>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</si>
  <si>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</si>
  <si>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</si>
  <si>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</si>
  <si>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</si>
  <si>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</si>
  <si>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</si>
  <si>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</si>
  <si>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</si>
  <si>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</si>
  <si>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</si>
  <si>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</si>
  <si>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</si>
  <si>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</si>
  <si>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</si>
  <si>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</si>
  <si>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</si>
  <si>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</si>
  <si>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</si>
  <si>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</si>
  <si>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</si>
  <si>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</si>
  <si>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</si>
  <si>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</si>
  <si>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</si>
  <si>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</si>
  <si>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</si>
  <si>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</si>
  <si>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</si>
  <si>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</si>
  <si>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</si>
  <si>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</si>
  <si>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</si>
  <si>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</si>
  <si>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</si>
  <si>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</si>
  <si>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</si>
  <si>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</si>
  <si>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</si>
  <si>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</si>
  <si>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</si>
  <si>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</si>
  <si>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</si>
  <si>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</si>
  <si>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</si>
  <si>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</si>
  <si>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</si>
  <si>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</si>
  <si>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</si>
  <si>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</si>
  <si>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</si>
  <si>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</si>
  <si>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</si>
  <si>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</si>
  <si>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</si>
  <si>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</si>
  <si>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</si>
  <si>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</si>
  <si>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</si>
  <si>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</si>
  <si>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</si>
  <si>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</si>
  <si>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</si>
  <si>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</si>
  <si>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</si>
  <si>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</si>
  <si>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</si>
  <si>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</si>
  <si>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</si>
  <si>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</si>
  <si>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</si>
  <si>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</si>
  <si>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</si>
  <si>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</si>
  <si>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</si>
  <si>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</si>
  <si>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</si>
  <si>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</si>
  <si>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</si>
  <si>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</si>
  <si>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</si>
  <si>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</si>
  <si>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</si>
  <si>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</si>
  <si>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</si>
  <si>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</si>
  <si>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</si>
  <si>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</si>
  <si>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</si>
  <si>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</si>
  <si>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</si>
  <si>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</si>
  <si>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</si>
  <si>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</si>
  <si>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</si>
  <si>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</si>
  <si>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</si>
  <si>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</si>
  <si>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</si>
  <si>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</si>
  <si>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</si>
  <si>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</si>
  <si>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</si>
  <si>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</si>
  <si>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</si>
  <si>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</si>
  <si>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</si>
  <si>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</si>
  <si>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</si>
  <si>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</si>
  <si>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</si>
  <si>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</si>
  <si>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</si>
  <si>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</si>
  <si>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</si>
  <si>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</si>
  <si>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</si>
  <si>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</si>
  <si>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</si>
  <si>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</si>
  <si>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</si>
  <si>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</si>
  <si>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</si>
  <si>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</si>
  <si>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</si>
  <si>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</si>
  <si>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</si>
  <si>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</si>
  <si>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</si>
  <si>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</si>
  <si>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</si>
  <si>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</si>
  <si>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</si>
  <si>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</si>
  <si>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</si>
  <si>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</si>
  <si>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</si>
  <si>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</si>
  <si>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</si>
  <si>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</si>
  <si>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</si>
  <si>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</si>
  <si>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</si>
  <si>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</si>
  <si>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</si>
  <si>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</si>
  <si>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</si>
  <si>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</si>
  <si>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</si>
  <si>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</si>
  <si>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</si>
  <si>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</si>
  <si>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</si>
  <si>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</si>
  <si>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</si>
  <si>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</si>
  <si>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</si>
  <si>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</si>
  <si>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</si>
  <si>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</si>
  <si>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</si>
  <si>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</si>
  <si>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</si>
  <si>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</si>
  <si>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</si>
  <si>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</si>
  <si>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</si>
  <si>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</si>
  <si>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</si>
  <si>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</si>
  <si>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</si>
  <si>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</si>
  <si>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</si>
  <si>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</si>
  <si>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</si>
  <si>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</si>
  <si>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</si>
  <si>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</si>
  <si>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</si>
  <si>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</si>
  <si>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</si>
  <si>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</si>
  <si>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</si>
  <si>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</si>
  <si>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</si>
  <si>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</si>
  <si>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</si>
  <si>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</si>
  <si>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</si>
  <si>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</si>
  <si>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</si>
  <si>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</si>
  <si>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</si>
  <si>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</si>
  <si>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</si>
  <si>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</si>
  <si>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</si>
  <si>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</si>
  <si>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</si>
  <si>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</si>
  <si>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</si>
  <si>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</si>
  <si>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</si>
  <si>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</si>
  <si>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</si>
  <si>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</si>
  <si>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</si>
  <si>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</si>
  <si>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</si>
  <si>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</si>
  <si>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</si>
  <si>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</si>
  <si>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</si>
  <si>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</si>
  <si>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</si>
  <si>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</si>
  <si>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</si>
  <si>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</si>
  <si>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</si>
  <si>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</si>
  <si>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</si>
  <si>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</si>
  <si>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</si>
  <si>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</si>
  <si>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</si>
  <si>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</si>
  <si>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</si>
  <si>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</si>
  <si>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</si>
  <si>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</si>
  <si>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</si>
  <si>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</si>
  <si>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</si>
  <si>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</si>
  <si>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</si>
  <si>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</si>
  <si>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</si>
  <si>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</si>
  <si>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</si>
  <si>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</si>
  <si>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</si>
  <si>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</si>
  <si>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</si>
  <si>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</si>
  <si>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</si>
  <si>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</si>
  <si>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</si>
  <si>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</si>
  <si>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</si>
  <si>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</si>
  <si>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</si>
  <si>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</si>
  <si>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</si>
  <si>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</si>
  <si>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</si>
  <si>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</si>
  <si>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</si>
  <si>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</si>
  <si>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</si>
  <si>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</si>
  <si>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</si>
  <si>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</si>
  <si>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</si>
  <si>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</si>
  <si>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</si>
  <si>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</si>
  <si>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</si>
  <si>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</si>
  <si>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</si>
  <si>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</si>
  <si>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</si>
  <si>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</si>
  <si>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</si>
  <si>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</si>
  <si>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</si>
  <si>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</si>
  <si>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</si>
  <si>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</si>
  <si>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</si>
  <si>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</si>
  <si>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</si>
  <si>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</si>
  <si>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</si>
  <si>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</si>
  <si>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</si>
  <si>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</si>
  <si>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</si>
  <si>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</si>
  <si>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</si>
  <si>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</si>
  <si>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</si>
  <si>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</si>
  <si>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</si>
  <si>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</si>
  <si>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</si>
  <si>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</si>
  <si>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</si>
  <si>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</si>
  <si>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</si>
  <si>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</si>
  <si>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</si>
  <si>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</si>
  <si>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</si>
  <si>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</si>
  <si>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</si>
  <si>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</si>
  <si>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</si>
  <si>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</si>
  <si>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</si>
  <si>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</si>
  <si>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</si>
  <si>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</si>
  <si>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</si>
  <si>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</si>
  <si>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</si>
  <si>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</si>
  <si>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</si>
  <si>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</si>
  <si>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</si>
  <si>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</si>
  <si>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</si>
  <si>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</si>
  <si>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</si>
  <si>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</si>
  <si>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</si>
  <si>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</si>
  <si>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</si>
  <si>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</si>
  <si>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</si>
  <si>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</si>
  <si>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</si>
  <si>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</si>
  <si>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</si>
  <si>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</si>
  <si>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</si>
  <si>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</si>
  <si>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</si>
  <si>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</si>
  <si>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</si>
  <si>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</si>
  <si>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</si>
  <si>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</si>
  <si>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</si>
  <si>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</si>
  <si>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</si>
  <si>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</si>
  <si>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</si>
  <si>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</si>
  <si>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</si>
  <si>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</si>
  <si>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</si>
  <si>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</si>
  <si>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</si>
  <si>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</si>
  <si>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</si>
  <si>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</si>
  <si>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</si>
  <si>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</si>
  <si>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</si>
  <si>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</si>
  <si>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</si>
  <si>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</si>
  <si>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</si>
  <si>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</si>
  <si>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</si>
  <si>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</si>
  <si>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</si>
  <si>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</si>
  <si>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</si>
  <si>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</si>
  <si>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</si>
  <si>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</si>
  <si>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</si>
  <si>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</si>
  <si>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</si>
  <si>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</si>
  <si>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</si>
  <si>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</si>
  <si>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</si>
  <si>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</si>
  <si>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</si>
  <si>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</si>
  <si>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</si>
  <si>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</si>
  <si>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</si>
  <si>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</si>
  <si>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</si>
  <si>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</si>
  <si>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</si>
  <si>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</si>
  <si>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</si>
  <si>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</si>
  <si>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</si>
  <si>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</si>
  <si>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</si>
  <si>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</si>
  <si>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</si>
  <si>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</si>
  <si>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</si>
  <si>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</si>
  <si>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</si>
  <si>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</si>
  <si>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</si>
  <si>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</si>
  <si>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</si>
  <si>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</si>
  <si>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</si>
  <si>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</si>
  <si>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</si>
  <si>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</si>
  <si>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</si>
  <si>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</si>
  <si>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</si>
  <si>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</si>
  <si>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</si>
  <si>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</si>
  <si>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</si>
  <si>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</si>
  <si>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</si>
  <si>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</si>
  <si>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</si>
  <si>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</si>
  <si>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</si>
  <si>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</si>
  <si>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</si>
  <si>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</si>
  <si>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</si>
  <si>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</si>
  <si>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</si>
  <si>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</si>
  <si>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</si>
  <si>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</si>
  <si>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</si>
  <si>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</si>
  <si>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</si>
  <si>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</si>
  <si>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</si>
  <si>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</si>
  <si>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</si>
  <si>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</si>
  <si>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</si>
  <si>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</si>
  <si>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</si>
  <si>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</si>
  <si>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</si>
  <si>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</si>
  <si>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</si>
  <si>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</si>
  <si>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</si>
  <si>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</si>
  <si>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</si>
  <si>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</si>
  <si>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</si>
  <si>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</si>
  <si>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</si>
  <si>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</si>
  <si>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</si>
  <si>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</si>
  <si>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</si>
  <si>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</si>
  <si>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</si>
  <si>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</si>
  <si>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</si>
  <si>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</si>
  <si>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</si>
  <si>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</si>
  <si>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</si>
  <si>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</si>
  <si>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</si>
  <si>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</si>
  <si>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</si>
  <si>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</si>
  <si>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</si>
  <si>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</si>
  <si>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</si>
  <si>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</si>
  <si>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</si>
  <si>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</si>
  <si>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</si>
  <si>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</si>
  <si>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</si>
  <si>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</si>
  <si>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</si>
  <si>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</si>
  <si>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</si>
  <si>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</si>
  <si>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</si>
  <si>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</si>
  <si>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</si>
  <si>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</si>
  <si>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</si>
  <si>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</si>
  <si>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</si>
  <si>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</si>
  <si>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</si>
  <si>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</si>
  <si>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</si>
  <si>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</si>
  <si>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</si>
  <si>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</si>
  <si>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</si>
  <si>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</si>
  <si>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</si>
  <si>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</si>
  <si>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</si>
  <si>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</si>
  <si>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</si>
  <si>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</si>
  <si>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</si>
  <si>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</si>
  <si>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</si>
  <si>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</si>
  <si>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</si>
  <si>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</si>
  <si>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</si>
  <si>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</si>
  <si>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</si>
  <si>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</si>
  <si>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</si>
  <si>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</si>
  <si>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</si>
  <si>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</si>
  <si>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</si>
  <si>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</si>
  <si>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</si>
  <si>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</si>
  <si>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</si>
  <si>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</si>
  <si>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</si>
  <si>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</si>
  <si>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</si>
  <si>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</si>
  <si>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</si>
  <si>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</si>
  <si>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</si>
  <si>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</si>
  <si>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</si>
  <si>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</si>
  <si>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</si>
  <si>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</si>
  <si>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</si>
  <si>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</si>
  <si>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</si>
  <si>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</si>
  <si>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</si>
  <si>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</si>
  <si>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</si>
  <si>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</si>
  <si>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</si>
  <si>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</si>
  <si>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</si>
  <si>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</si>
  <si>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</si>
  <si>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</si>
  <si>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</si>
  <si>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</si>
  <si>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</si>
  <si>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</si>
  <si>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</si>
  <si>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</si>
  <si>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</si>
  <si>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</si>
  <si>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</si>
  <si>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</si>
  <si>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</si>
  <si>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</si>
  <si>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</si>
  <si>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</si>
  <si>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</si>
  <si>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</si>
  <si>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</si>
  <si>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</si>
  <si>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</si>
  <si>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</si>
  <si>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</si>
  <si>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</si>
  <si>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</si>
  <si>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</si>
  <si>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</si>
  <si>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</si>
  <si>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</si>
  <si>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</si>
  <si>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</si>
  <si>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</si>
  <si>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</si>
  <si>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</si>
  <si>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</si>
  <si>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</si>
  <si>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</si>
  <si>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</si>
  <si>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</si>
  <si>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</si>
  <si>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</si>
  <si>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</si>
  <si>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</si>
  <si>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</si>
  <si>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</si>
  <si>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</si>
  <si>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</si>
  <si>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</si>
  <si>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</si>
  <si>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</si>
  <si>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</si>
  <si>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</si>
  <si>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</si>
  <si>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</si>
  <si>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</si>
  <si>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</si>
  <si>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</si>
  <si>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</si>
  <si>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</si>
  <si>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</si>
  <si>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</si>
  <si>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</si>
  <si>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</si>
  <si>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</si>
  <si>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</si>
  <si>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</si>
  <si>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</si>
  <si>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</si>
  <si>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</si>
  <si>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</si>
  <si>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</si>
  <si>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</si>
  <si>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</si>
  <si>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</si>
  <si>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</si>
  <si>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</si>
  <si>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</si>
  <si>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</si>
  <si>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</si>
  <si>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</si>
  <si>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</si>
  <si>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</si>
  <si>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</si>
  <si>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</si>
  <si>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</si>
  <si>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</si>
  <si>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</si>
  <si>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</si>
  <si>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</si>
  <si>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</si>
  <si>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</si>
  <si>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</si>
  <si>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</si>
  <si>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</si>
  <si>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</si>
  <si>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</si>
  <si>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</si>
  <si>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</si>
  <si>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</si>
  <si>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</si>
  <si>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</si>
  <si>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</si>
  <si>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</si>
  <si>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</si>
  <si>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</si>
  <si>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</si>
  <si>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</si>
  <si>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</si>
  <si>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</si>
  <si>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</si>
  <si>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</si>
  <si>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</si>
  <si>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</si>
  <si>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</si>
  <si>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</si>
  <si>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</si>
  <si>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</si>
  <si>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</si>
  <si>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</si>
  <si>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</si>
  <si>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</si>
  <si>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</si>
  <si>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</si>
  <si>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</si>
  <si>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</si>
  <si>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</si>
  <si>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</si>
  <si>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</si>
  <si>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</si>
  <si>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</si>
  <si>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</si>
  <si>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</si>
  <si>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</si>
  <si>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</si>
  <si>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</si>
  <si>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</si>
  <si>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</si>
  <si>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</si>
  <si>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</si>
  <si>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</si>
  <si>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</si>
  <si>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</si>
  <si>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</si>
  <si>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</si>
  <si>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</si>
  <si>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</si>
  <si>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</si>
  <si>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</si>
  <si>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</si>
  <si>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</si>
  <si>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</si>
  <si>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</si>
  <si>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</si>
  <si>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</si>
  <si>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</si>
  <si>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</si>
  <si>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</si>
  <si>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</si>
  <si>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</si>
  <si>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</si>
  <si>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</si>
  <si>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</si>
  <si>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</si>
  <si>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</si>
  <si>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</si>
  <si>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</si>
  <si>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</si>
  <si>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</si>
  <si>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</si>
  <si>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</si>
  <si>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</si>
  <si>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</si>
  <si>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</si>
  <si>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</si>
  <si>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</si>
  <si>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</si>
  <si>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</si>
  <si>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</si>
  <si>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</si>
  <si>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</si>
  <si>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</si>
  <si>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</si>
  <si>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</si>
  <si>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</si>
  <si>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</si>
  <si>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</si>
  <si>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</si>
  <si>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</si>
  <si>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</si>
  <si>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</si>
  <si>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</si>
  <si>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</si>
  <si>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</si>
  <si>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</si>
  <si>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</si>
  <si>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</si>
  <si>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</si>
  <si>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</si>
  <si>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</si>
  <si>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</si>
  <si>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</si>
  <si>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</si>
  <si>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</si>
  <si>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</si>
  <si>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</si>
  <si>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</si>
  <si>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</si>
  <si>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</si>
  <si>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</si>
  <si>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</si>
  <si>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</si>
  <si>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</si>
  <si>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</si>
  <si>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</si>
  <si>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</si>
  <si>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</si>
  <si>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</si>
  <si>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</si>
  <si>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</si>
  <si>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</si>
  <si>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</si>
  <si>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</si>
  <si>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</si>
  <si>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</si>
  <si>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</si>
  <si>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</si>
  <si>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</si>
  <si>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</si>
  <si>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</si>
  <si>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</si>
  <si>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</si>
  <si>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</si>
  <si>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</si>
  <si>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</si>
  <si>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</si>
  <si>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</si>
  <si>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</si>
  <si>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</si>
  <si>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</si>
  <si>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</si>
  <si>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</si>
  <si>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</si>
  <si>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</si>
  <si>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</si>
  <si>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</si>
  <si>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</si>
  <si>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</si>
  <si>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</si>
  <si>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</si>
  <si>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</si>
  <si>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</si>
  <si>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</si>
  <si>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</si>
  <si>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</si>
  <si>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</si>
  <si>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</si>
  <si>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</si>
  <si>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</si>
  <si>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</si>
  <si>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</si>
  <si>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</si>
  <si>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</si>
  <si>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</si>
  <si>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</si>
  <si>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</si>
  <si>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</si>
  <si>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</si>
  <si>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</si>
  <si>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</si>
  <si>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</si>
  <si>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</si>
  <si>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</si>
  <si>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</si>
  <si>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</si>
  <si>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</si>
  <si>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</si>
  <si>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</si>
  <si>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</si>
  <si>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</si>
  <si>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</si>
  <si>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</si>
  <si>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</si>
  <si>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</si>
  <si>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</si>
  <si>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</si>
  <si>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</si>
  <si>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</si>
  <si>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</si>
  <si>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</si>
  <si>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</si>
  <si>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</si>
  <si>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</si>
  <si>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</si>
  <si>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</si>
  <si>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</si>
  <si>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</si>
  <si>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</si>
  <si>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</si>
  <si>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</si>
  <si>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</si>
  <si>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</si>
  <si>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</si>
  <si>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</si>
  <si>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</si>
  <si>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</si>
  <si>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</si>
  <si>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</si>
  <si>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</si>
  <si>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</si>
  <si>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</si>
  <si>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</si>
  <si>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</si>
  <si>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</si>
  <si>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</si>
  <si>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</si>
  <si>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</si>
  <si>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</si>
  <si>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</si>
  <si>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</si>
  <si>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</si>
  <si>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</si>
  <si>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</si>
  <si>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</si>
  <si>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</si>
  <si>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</si>
  <si>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</si>
  <si>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</si>
  <si>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</si>
  <si>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</si>
  <si>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</si>
  <si>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</si>
  <si>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</si>
  <si>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</si>
  <si>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</si>
  <si>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</si>
  <si>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</si>
  <si>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</si>
  <si>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</si>
  <si>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</si>
  <si>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</si>
  <si>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</si>
  <si>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</si>
  <si>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</si>
  <si>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</si>
  <si>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</si>
  <si>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</si>
  <si>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</si>
  <si>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</si>
  <si>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</si>
  <si>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</si>
  <si>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</si>
  <si>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</si>
  <si>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</si>
  <si>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</si>
  <si>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</si>
  <si>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</si>
  <si>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</si>
  <si>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</si>
  <si>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</si>
  <si>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</si>
  <si>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</si>
  <si>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</si>
  <si>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</si>
  <si>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</si>
  <si>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</si>
  <si>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</si>
  <si>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</si>
  <si>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</si>
  <si>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</si>
  <si>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</si>
  <si>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</si>
  <si>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</si>
  <si>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</si>
  <si>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</si>
  <si>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</si>
  <si>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</si>
  <si>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</si>
  <si>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</si>
  <si>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</si>
  <si>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</si>
  <si>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</si>
  <si>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</si>
  <si>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</si>
  <si>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</si>
  <si>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</si>
  <si>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</si>
  <si>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</si>
  <si>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</si>
  <si>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</si>
  <si>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</si>
  <si>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</si>
  <si>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</si>
  <si>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</si>
  <si>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</si>
  <si>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</si>
  <si>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</si>
  <si>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</si>
  <si>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</si>
  <si>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</si>
  <si>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</si>
  <si>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</si>
  <si>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</si>
  <si>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</si>
  <si>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</si>
  <si>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</si>
  <si>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</si>
  <si>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</si>
  <si>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</si>
  <si>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</si>
  <si>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</si>
  <si>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</si>
  <si>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</si>
  <si>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</si>
  <si>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</si>
  <si>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</si>
  <si>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</si>
  <si>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</si>
  <si>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</si>
  <si>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</si>
  <si>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</si>
  <si>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</si>
  <si>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</si>
  <si>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</si>
  <si>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</si>
  <si>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</si>
  <si>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</si>
  <si>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</si>
  <si>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</si>
  <si>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</si>
  <si>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</si>
  <si>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</si>
  <si>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</si>
  <si>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</si>
  <si>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</si>
  <si>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</si>
  <si>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</si>
  <si>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</si>
  <si>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</si>
  <si>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</si>
  <si>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</si>
  <si>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</si>
  <si>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</si>
  <si>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</si>
  <si>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</si>
  <si>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</si>
  <si>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</si>
  <si>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</si>
  <si>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</si>
  <si>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</si>
  <si>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</si>
  <si>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</si>
  <si>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</si>
  <si>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</si>
  <si>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</si>
  <si>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</si>
  <si>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</si>
  <si>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</si>
  <si>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</si>
  <si>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</si>
  <si>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</si>
  <si>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</si>
  <si>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</si>
  <si>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</si>
  <si>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</si>
  <si>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</si>
  <si>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</si>
  <si>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</si>
  <si>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</si>
  <si>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</si>
  <si>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</si>
  <si>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</si>
  <si>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</si>
  <si>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</si>
  <si>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</si>
  <si>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</si>
  <si>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</si>
  <si>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</si>
  <si>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</si>
  <si>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</si>
  <si>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</si>
  <si>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</si>
  <si>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</si>
  <si>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</si>
  <si>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</si>
  <si>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</si>
  <si>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</si>
  <si>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</si>
  <si>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</si>
  <si>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</si>
  <si>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</si>
  <si>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</si>
  <si>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</si>
  <si>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</si>
  <si>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</si>
  <si>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</si>
  <si>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</si>
  <si>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</si>
  <si>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</si>
  <si>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</si>
  <si>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</si>
  <si>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</si>
  <si>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</si>
  <si>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</si>
  <si>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</si>
  <si>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</si>
  <si>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</si>
  <si>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</si>
  <si>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</si>
  <si>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</si>
  <si>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</si>
  <si>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</si>
  <si>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</si>
  <si>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</si>
  <si>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</si>
  <si>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</si>
  <si>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</si>
  <si>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</si>
  <si>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</si>
  <si>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</si>
  <si>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</si>
  <si>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</si>
  <si>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</si>
  <si>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</si>
  <si>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</si>
  <si>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</si>
  <si>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</si>
  <si>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</si>
  <si>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</si>
  <si>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</si>
  <si>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</si>
  <si>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</si>
  <si>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</si>
  <si>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</si>
  <si>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</si>
  <si>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</si>
  <si>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</si>
  <si>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</si>
  <si>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</si>
  <si>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</si>
  <si>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</si>
  <si>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</si>
  <si>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</si>
  <si>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</si>
  <si>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</si>
  <si>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</si>
  <si>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</si>
  <si>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</si>
  <si>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</si>
  <si>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</si>
  <si>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</si>
  <si>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</si>
  <si>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</si>
  <si>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</si>
  <si>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</si>
  <si>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</si>
  <si>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</si>
  <si>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</si>
  <si>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</si>
  <si>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</si>
  <si>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</si>
  <si>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</si>
  <si>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</si>
  <si>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</si>
  <si>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</si>
  <si>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</si>
  <si>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</si>
  <si>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</si>
  <si>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</si>
  <si>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</si>
  <si>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</si>
  <si>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</si>
  <si>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</si>
  <si>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</si>
  <si>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</si>
  <si>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</si>
  <si>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</si>
  <si>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</si>
  <si>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</si>
  <si>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</si>
  <si>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</si>
  <si>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</si>
  <si>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</si>
  <si>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</si>
  <si>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</si>
  <si>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</si>
  <si>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</si>
  <si>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</si>
  <si>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</si>
  <si>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</si>
  <si>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</si>
  <si>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</si>
  <si>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</si>
  <si>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</si>
  <si>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</si>
  <si>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</si>
  <si>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</si>
  <si>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</si>
  <si>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</si>
  <si>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</si>
  <si>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</si>
  <si>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</si>
  <si>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</si>
  <si>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</si>
  <si>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</si>
  <si>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</si>
  <si>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</si>
  <si>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</si>
  <si>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</si>
  <si>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</si>
  <si>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</si>
  <si>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</si>
  <si>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</si>
  <si>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</si>
  <si>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</si>
  <si>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</si>
  <si>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</si>
  <si>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</si>
  <si>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</si>
  <si>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</si>
  <si>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</si>
  <si>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</si>
  <si>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</si>
  <si>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</si>
  <si>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</si>
  <si>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</si>
  <si>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</si>
  <si>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</si>
  <si>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</si>
  <si>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</si>
  <si>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</si>
  <si>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</si>
  <si>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</si>
  <si>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</si>
  <si>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</si>
  <si>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</si>
  <si>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</si>
  <si>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</si>
  <si>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</si>
  <si>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</si>
  <si>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</si>
  <si>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</si>
  <si>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</si>
  <si>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</si>
  <si>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</si>
  <si>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</si>
  <si>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</si>
  <si>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</si>
  <si>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</si>
  <si>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</si>
  <si>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</si>
  <si>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</si>
  <si>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</si>
  <si>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</si>
  <si>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</si>
  <si>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</si>
  <si>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</si>
  <si>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</si>
  <si>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</si>
  <si>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</si>
  <si>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</si>
  <si>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</si>
  <si>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</si>
  <si>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</si>
  <si>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</si>
  <si>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</si>
  <si>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</si>
  <si>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</si>
  <si>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</si>
  <si>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</si>
  <si>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</si>
  <si>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</si>
  <si>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</si>
  <si>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</si>
  <si>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</si>
  <si>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</si>
  <si>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</si>
  <si>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</si>
  <si>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</si>
  <si>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</si>
  <si>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</si>
  <si>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</si>
  <si>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</si>
  <si>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</si>
  <si>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</si>
  <si>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</si>
  <si>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</si>
  <si>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</si>
  <si>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</si>
  <si>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</si>
  <si>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</si>
  <si>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</si>
  <si>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</si>
  <si>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</si>
  <si>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</si>
  <si>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</si>
  <si>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</si>
  <si>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</si>
  <si>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</si>
  <si>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</si>
  <si>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</si>
  <si>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</si>
  <si>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</si>
  <si>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</si>
  <si>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</si>
  <si>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</si>
  <si>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</si>
  <si>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</si>
  <si>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</si>
  <si>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</si>
  <si>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</si>
  <si>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</si>
  <si>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</si>
  <si>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</si>
  <si>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</si>
  <si>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</si>
  <si>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</si>
  <si>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</si>
  <si>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</si>
  <si>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</si>
  <si>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</si>
  <si>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</si>
  <si>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</si>
  <si>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</si>
  <si>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</si>
  <si>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</si>
  <si>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</si>
  <si>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</si>
  <si>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</si>
  <si>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</si>
  <si>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</si>
  <si>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</si>
  <si>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</si>
  <si>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</si>
  <si>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</si>
  <si>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</si>
  <si>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</si>
  <si>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</si>
  <si>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</si>
  <si>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</si>
  <si>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</si>
  <si>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</si>
  <si>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</si>
  <si>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</si>
  <si>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</si>
  <si>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</si>
  <si>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</si>
  <si>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</si>
  <si>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</si>
  <si>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</si>
  <si>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</si>
  <si>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</si>
  <si>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</si>
  <si>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</si>
  <si>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</si>
  <si>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</si>
  <si>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</si>
  <si>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</si>
  <si>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</si>
  <si>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</si>
  <si>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</si>
  <si>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</si>
  <si>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</si>
  <si>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</si>
  <si>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</si>
  <si>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</si>
  <si>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</si>
  <si>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</si>
  <si>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</si>
  <si>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</si>
  <si>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</si>
  <si>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</si>
  <si>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</si>
  <si>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</si>
  <si>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</si>
  <si>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</si>
  <si>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</si>
  <si>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</si>
  <si>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</si>
  <si>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</si>
  <si>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</si>
  <si>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</si>
  <si>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</si>
  <si>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</si>
  <si>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</si>
  <si>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</si>
  <si>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</si>
  <si>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</si>
  <si>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</si>
  <si>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</si>
  <si>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</si>
  <si>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</si>
  <si>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</si>
  <si>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</si>
  <si>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</si>
  <si>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</si>
  <si>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</si>
  <si>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</si>
  <si>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</si>
  <si>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</si>
  <si>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</si>
  <si>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</si>
  <si>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</si>
  <si>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</si>
  <si>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</si>
  <si>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</si>
  <si>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</si>
  <si>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</si>
  <si>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</si>
  <si>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</si>
  <si>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</si>
  <si>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</si>
  <si>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</si>
  <si>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</si>
  <si>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</si>
  <si>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</si>
  <si>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</si>
  <si>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</si>
  <si>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</si>
  <si>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</si>
  <si>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</si>
  <si>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</si>
  <si>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</si>
  <si>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</si>
  <si>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</si>
  <si>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</si>
  <si>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</si>
  <si>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</si>
  <si>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</si>
  <si>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</si>
  <si>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</si>
  <si>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</si>
  <si>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</si>
  <si>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</si>
  <si>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</si>
  <si>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</si>
  <si>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</si>
  <si>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</si>
  <si>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</si>
  <si>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</si>
  <si>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</si>
  <si>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</si>
  <si>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</si>
  <si>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</si>
  <si>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</si>
  <si>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</si>
  <si>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</si>
  <si>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</si>
  <si>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</si>
  <si>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</si>
  <si>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</si>
  <si>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</si>
  <si>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</si>
  <si>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</si>
  <si>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</si>
  <si>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</si>
  <si>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</si>
  <si>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</si>
  <si>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</si>
  <si>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</si>
  <si>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</si>
  <si>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</si>
  <si>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</si>
  <si>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</si>
  <si>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</si>
  <si>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</si>
  <si>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</si>
  <si>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</si>
  <si>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</si>
  <si>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</si>
  <si>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</si>
  <si>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</si>
  <si>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</si>
  <si>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</si>
  <si>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</si>
  <si>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</si>
  <si>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</si>
  <si>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</si>
  <si>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</si>
  <si>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</si>
  <si>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</si>
  <si>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</si>
  <si>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</si>
  <si>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</si>
  <si>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</si>
  <si>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</si>
  <si>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</si>
  <si>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</si>
  <si>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</si>
  <si>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</si>
  <si>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</si>
  <si>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</si>
  <si>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</si>
  <si>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</si>
  <si>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</si>
  <si>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</si>
  <si>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</si>
  <si>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</si>
  <si>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</si>
  <si>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</si>
  <si>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</si>
  <si>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</si>
  <si>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</si>
  <si>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</si>
  <si>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</si>
  <si>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</si>
  <si>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</si>
  <si>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</si>
  <si>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</si>
  <si>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</si>
  <si>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</si>
  <si>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</si>
  <si>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</si>
  <si>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</si>
  <si>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</si>
  <si>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</si>
  <si>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</si>
  <si>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</si>
  <si>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</si>
  <si>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</si>
  <si>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</si>
  <si>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</si>
  <si>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</si>
  <si>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</si>
  <si>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</si>
  <si>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</si>
  <si>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</si>
  <si>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</si>
  <si>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</si>
  <si>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</si>
  <si>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</si>
  <si>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</si>
  <si>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</si>
  <si>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</si>
  <si>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</si>
  <si>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</si>
  <si>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</si>
  <si>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</si>
  <si>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</si>
  <si>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</si>
  <si>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</si>
  <si>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</si>
  <si>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</si>
  <si>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</si>
  <si>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</si>
  <si>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</si>
  <si>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</si>
  <si>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</si>
  <si>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</si>
  <si>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</si>
  <si>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</si>
  <si>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</si>
  <si>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</si>
  <si>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</si>
  <si>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</si>
  <si>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</si>
  <si>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</si>
  <si>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</si>
  <si>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</si>
  <si>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</si>
  <si>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</si>
  <si>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</si>
  <si>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</si>
  <si>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</si>
  <si>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</si>
  <si>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</si>
  <si>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</si>
  <si>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</si>
  <si>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</si>
  <si>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</si>
  <si>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</si>
  <si>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</si>
  <si>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</si>
  <si>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</si>
  <si>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</si>
  <si>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</si>
  <si>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</si>
  <si>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</si>
  <si>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</si>
  <si>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</si>
  <si>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</si>
  <si>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</si>
  <si>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</si>
  <si>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</si>
  <si>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</si>
  <si>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</si>
  <si>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</si>
  <si>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</si>
  <si>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</si>
  <si>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</si>
  <si>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</si>
  <si>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</si>
  <si>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</si>
  <si>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</si>
  <si>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</si>
  <si>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</si>
  <si>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</si>
  <si>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</si>
  <si>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</si>
  <si>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</si>
  <si>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</si>
  <si>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</si>
  <si>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</si>
  <si>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</si>
  <si>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</si>
  <si>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</si>
  <si>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</si>
  <si>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</si>
  <si>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</si>
  <si>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</si>
  <si>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</si>
  <si>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</si>
  <si>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</si>
  <si>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</si>
  <si>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</si>
  <si>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</si>
  <si>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</si>
  <si>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</si>
  <si>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</si>
  <si>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</si>
  <si>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</si>
  <si>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</si>
  <si>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</si>
  <si>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</si>
  <si>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</si>
  <si>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</si>
  <si>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</si>
  <si>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</si>
  <si>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</si>
  <si>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</si>
  <si>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</si>
  <si>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</si>
  <si>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</si>
  <si>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</si>
  <si>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</si>
  <si>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</si>
  <si>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</si>
  <si>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</si>
  <si>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</si>
  <si>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</si>
  <si>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</si>
  <si>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</si>
  <si>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</si>
  <si>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</si>
  <si>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</si>
  <si>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</si>
  <si>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</si>
  <si>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</si>
  <si>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</si>
  <si>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</si>
  <si>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</si>
  <si>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</si>
  <si>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</si>
  <si>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</si>
  <si>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</si>
  <si>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</si>
  <si>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</si>
  <si>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</si>
  <si>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</si>
  <si>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</si>
  <si>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</si>
  <si>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</si>
  <si>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</si>
  <si>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</si>
  <si>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</si>
  <si>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</si>
  <si>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</si>
  <si>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</si>
  <si>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</si>
  <si>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</si>
  <si>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</si>
  <si>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</si>
  <si>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</si>
  <si>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</si>
  <si>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</si>
  <si>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</si>
  <si>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</si>
  <si>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</si>
  <si>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</si>
  <si>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</si>
  <si>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</si>
  <si>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</si>
  <si>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</si>
  <si>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</si>
  <si>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</si>
  <si>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</si>
  <si>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</si>
  <si>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</si>
  <si>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</si>
  <si>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</si>
  <si>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</si>
  <si>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</si>
  <si>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</si>
  <si>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</si>
  <si>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</si>
  <si>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</si>
  <si>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</si>
  <si>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</si>
  <si>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</si>
  <si>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</si>
  <si>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</si>
  <si>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</si>
  <si>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</si>
  <si>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</si>
  <si>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</si>
  <si>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</si>
  <si>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</si>
  <si>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</si>
  <si>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</si>
  <si>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</si>
  <si>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</si>
  <si>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</si>
  <si>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</si>
  <si>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</si>
  <si>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</si>
  <si>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</si>
  <si>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</si>
  <si>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</si>
  <si>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</si>
  <si>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</si>
  <si>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</si>
  <si>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</si>
  <si>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</si>
  <si>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</si>
  <si>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</si>
  <si>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</si>
  <si>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</si>
  <si>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</si>
  <si>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</si>
  <si>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</si>
  <si>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</si>
  <si>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</si>
  <si>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</si>
  <si>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</si>
  <si>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</si>
  <si>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</si>
  <si>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</si>
  <si>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</si>
  <si>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</si>
  <si>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</si>
  <si>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</si>
  <si>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</si>
  <si>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</si>
  <si>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</si>
  <si>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</si>
  <si>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</si>
  <si>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</si>
  <si>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</si>
  <si>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</si>
  <si>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</si>
  <si>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</si>
  <si>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</si>
  <si>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</si>
  <si>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</si>
  <si>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</si>
  <si>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</si>
  <si>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</si>
  <si>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</si>
  <si>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</si>
  <si>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</si>
  <si>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</si>
  <si>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</si>
  <si>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</si>
  <si>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</si>
  <si>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</si>
  <si>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</si>
  <si>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</si>
  <si>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</si>
  <si>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</si>
  <si>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</si>
  <si>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</si>
  <si>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</si>
  <si>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</si>
  <si>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</si>
  <si>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</si>
  <si>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</si>
  <si>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</si>
  <si>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</si>
  <si>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</si>
  <si>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</si>
  <si>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</si>
  <si>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</si>
  <si>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</si>
  <si>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</si>
  <si>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</si>
  <si>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</si>
  <si>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</si>
  <si>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</si>
  <si>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</si>
  <si>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</si>
  <si>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</si>
  <si>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</si>
  <si>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</si>
  <si>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</si>
  <si>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</si>
  <si>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</si>
  <si>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</si>
  <si>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</si>
  <si>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</si>
  <si>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</si>
  <si>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</si>
  <si>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</si>
  <si>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</si>
  <si>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</si>
  <si>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</si>
  <si>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</si>
  <si>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</si>
  <si>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</si>
  <si>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</si>
  <si>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</si>
  <si>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</si>
  <si>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</si>
  <si>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</si>
  <si>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</si>
  <si>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</si>
  <si>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</si>
  <si>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</si>
  <si>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</si>
  <si>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</si>
  <si>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</si>
  <si>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</si>
  <si>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</si>
  <si>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</si>
  <si>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</si>
  <si>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</si>
  <si>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</si>
  <si>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</si>
  <si>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</si>
  <si>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</si>
  <si>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</si>
  <si>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</si>
  <si>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</si>
  <si>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</si>
  <si>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</si>
  <si>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</si>
  <si>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</si>
  <si>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</si>
  <si>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</si>
  <si>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</si>
  <si>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</si>
  <si>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</si>
  <si>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</si>
  <si>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</si>
  <si>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</si>
  <si>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</si>
  <si>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</si>
  <si>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</si>
  <si>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</si>
  <si>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</si>
  <si>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</si>
  <si>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</si>
  <si>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</si>
  <si>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</si>
  <si>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</si>
  <si>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</si>
  <si>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</si>
  <si>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</si>
  <si>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</si>
  <si>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</si>
  <si>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</si>
  <si>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</si>
  <si>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</si>
  <si>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</si>
  <si>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</si>
  <si>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</si>
  <si>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</si>
  <si>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</si>
  <si>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</si>
  <si>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</si>
  <si>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</si>
  <si>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</si>
  <si>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</si>
  <si>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</si>
  <si>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</si>
  <si>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</si>
  <si>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</si>
  <si>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</si>
  <si>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</si>
  <si>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</si>
  <si>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</si>
  <si>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</si>
  <si>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</si>
  <si>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</si>
  <si>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</si>
  <si>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</si>
  <si>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</si>
  <si>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</si>
  <si>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</si>
  <si>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</si>
  <si>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</si>
  <si>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</si>
  <si>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</si>
  <si>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</si>
  <si>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</si>
  <si>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</si>
  <si>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</si>
  <si>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</si>
  <si>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</si>
  <si>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</si>
  <si>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</si>
  <si>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</si>
  <si>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</si>
  <si>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</si>
  <si>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</si>
  <si>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</si>
  <si>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</si>
  <si>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</si>
  <si>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</si>
  <si>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</si>
  <si>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</si>
  <si>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</si>
  <si>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</si>
  <si>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</si>
  <si>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</si>
  <si>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</si>
  <si>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</si>
  <si>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</si>
  <si>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</si>
  <si>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</si>
  <si>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</si>
  <si>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</si>
  <si>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</si>
  <si>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</si>
  <si>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</si>
  <si>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</si>
  <si>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</si>
  <si>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</si>
  <si>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</si>
  <si>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</si>
  <si>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</si>
  <si>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</si>
  <si>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</si>
  <si>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</si>
  <si>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</si>
  <si>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</si>
  <si>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</si>
  <si>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</si>
  <si>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</si>
  <si>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</si>
  <si>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</si>
  <si>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</si>
  <si>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</si>
  <si>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</si>
  <si>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</si>
  <si>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</si>
  <si>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</si>
  <si>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</si>
  <si>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</si>
  <si>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</si>
  <si>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</si>
  <si>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</si>
  <si>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</si>
  <si>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</si>
  <si>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</si>
  <si>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</si>
  <si>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</si>
  <si>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</si>
  <si>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</si>
  <si>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</si>
  <si>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</si>
  <si>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</si>
  <si>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</si>
  <si>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</si>
  <si>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</si>
  <si>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</si>
  <si>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</si>
  <si>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</si>
  <si>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</si>
  <si>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</si>
  <si>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</si>
  <si>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</si>
  <si>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</si>
  <si>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</si>
  <si>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</si>
  <si>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</si>
  <si>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</si>
  <si>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</si>
  <si>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</si>
  <si>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</si>
  <si>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</si>
  <si>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</si>
  <si>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</si>
  <si>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</si>
  <si>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</si>
  <si>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</si>
  <si>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</si>
  <si>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</si>
  <si>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</si>
  <si>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</si>
  <si>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</si>
  <si>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</si>
  <si>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</si>
  <si>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</si>
  <si>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</si>
  <si>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</si>
  <si>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</si>
  <si>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</si>
  <si>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</si>
  <si>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</si>
  <si>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</si>
  <si>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</si>
  <si>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</si>
  <si>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</si>
  <si>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</si>
  <si>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</si>
  <si>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</si>
  <si>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</si>
  <si>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</si>
  <si>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</si>
  <si>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</si>
  <si>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</si>
  <si>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</si>
  <si>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</si>
  <si>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</si>
  <si>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</si>
  <si>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</si>
  <si>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</si>
  <si>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</si>
  <si>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</si>
  <si>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</si>
  <si>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</si>
  <si>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</si>
  <si>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</si>
  <si>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</si>
  <si>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</si>
  <si>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</si>
  <si>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</si>
  <si>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</si>
  <si>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</si>
  <si>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</si>
  <si>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</si>
  <si>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</si>
  <si>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</si>
  <si>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</si>
  <si>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</si>
  <si>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</si>
  <si>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</si>
  <si>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</si>
  <si>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</si>
  <si>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</si>
  <si>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</si>
  <si>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</si>
  <si>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</si>
  <si>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</si>
  <si>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</si>
  <si>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</si>
  <si>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</si>
  <si>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</si>
  <si>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</si>
  <si>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</si>
  <si>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</si>
  <si>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</si>
  <si>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</si>
  <si>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</si>
  <si>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</si>
  <si>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</si>
  <si>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</si>
  <si>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</si>
  <si>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</si>
  <si>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</si>
  <si>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</si>
  <si>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</si>
  <si>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</si>
  <si>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</si>
  <si>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</si>
  <si>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</si>
  <si>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</si>
  <si>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</si>
  <si>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</si>
  <si>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</si>
  <si>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</si>
  <si>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</si>
  <si>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</si>
  <si>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</si>
  <si>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</si>
  <si>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</si>
  <si>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</si>
  <si>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</si>
  <si>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</si>
  <si>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</si>
  <si>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</si>
  <si>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</si>
  <si>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</si>
  <si>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</si>
  <si>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</si>
  <si>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</si>
  <si>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</si>
  <si>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</si>
  <si>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</si>
  <si>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</si>
  <si>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</si>
  <si>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</si>
  <si>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</si>
  <si>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</si>
  <si>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</si>
  <si>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</si>
  <si>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</si>
  <si>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</si>
  <si>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</si>
  <si>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</si>
  <si>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</si>
  <si>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</si>
  <si>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</si>
  <si>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</si>
  <si>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</si>
  <si>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</si>
  <si>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</si>
  <si>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</si>
  <si>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</si>
  <si>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</si>
  <si>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</si>
  <si>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</si>
  <si>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</si>
  <si>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</si>
  <si>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</si>
  <si>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</si>
  <si>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</si>
  <si>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</si>
  <si>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</si>
  <si>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</si>
  <si>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</si>
  <si>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</si>
  <si>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</si>
  <si>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</si>
  <si>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</si>
  <si>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</si>
  <si>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</si>
  <si>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</si>
  <si>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</si>
  <si>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</si>
  <si>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</si>
  <si>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</si>
  <si>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</si>
  <si>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</si>
  <si>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</si>
  <si>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</si>
  <si>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</si>
  <si>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</si>
  <si>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</si>
  <si>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</si>
  <si>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</si>
  <si>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</si>
  <si>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</si>
  <si>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</si>
  <si>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</si>
  <si>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</si>
  <si>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</si>
  <si>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</si>
  <si>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</si>
  <si>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</si>
  <si>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</si>
  <si>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</si>
  <si>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</si>
  <si>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</si>
  <si>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</si>
  <si>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</si>
  <si>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</si>
  <si>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</si>
  <si>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</si>
  <si>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</si>
  <si>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</si>
  <si>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</si>
  <si>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</si>
  <si>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</si>
  <si>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</si>
  <si>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</si>
  <si>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</si>
  <si>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</si>
  <si>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</si>
  <si>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</si>
  <si>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</si>
  <si>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</si>
  <si>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</si>
  <si>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</si>
  <si>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</si>
  <si>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</si>
  <si>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</si>
  <si>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</si>
  <si>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</si>
  <si>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</si>
  <si>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</si>
  <si>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</si>
  <si>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</si>
  <si>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</si>
  <si>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</si>
  <si>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</si>
  <si>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</si>
  <si>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</si>
  <si>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</si>
  <si>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</si>
  <si>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</si>
  <si>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</si>
  <si>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</si>
  <si>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</si>
  <si>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</si>
  <si>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</si>
  <si>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</si>
  <si>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</si>
  <si>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</si>
  <si>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</si>
  <si>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</si>
  <si>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</si>
  <si>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</si>
  <si>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</si>
  <si>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</si>
  <si>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</si>
  <si>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</si>
  <si>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</si>
  <si>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</si>
  <si>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</si>
  <si>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</si>
  <si>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</si>
  <si>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</si>
  <si>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</si>
  <si>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</si>
  <si>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</si>
  <si>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</si>
  <si>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</si>
  <si>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</si>
  <si>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</si>
  <si>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</si>
  <si>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</si>
  <si>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</si>
  <si>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</si>
  <si>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</si>
  <si>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</si>
  <si>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</si>
  <si>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</si>
  <si>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</si>
  <si>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</si>
  <si>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</si>
  <si>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</si>
  <si>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</si>
  <si>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</si>
  <si>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</si>
  <si>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</si>
  <si>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</si>
  <si>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</si>
  <si>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</si>
  <si>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</si>
  <si>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</si>
  <si>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</si>
  <si>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</si>
  <si>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</si>
  <si>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</si>
  <si>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</si>
  <si>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</si>
  <si>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</si>
  <si>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</si>
  <si>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</si>
  <si>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</si>
  <si>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</si>
  <si>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</si>
  <si>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</si>
  <si>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</si>
  <si>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</si>
  <si>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</si>
  <si>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</si>
  <si>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</si>
  <si>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</si>
  <si>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</si>
  <si>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</si>
  <si>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</si>
  <si>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</si>
  <si>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</si>
  <si>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</si>
  <si>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</si>
  <si>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</si>
  <si>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</si>
  <si>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</si>
  <si>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</si>
  <si>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</si>
  <si>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</si>
  <si>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</si>
  <si>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</si>
  <si>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</si>
  <si>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</si>
  <si>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</si>
  <si>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</si>
  <si>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</si>
  <si>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</si>
  <si>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</si>
  <si>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</si>
  <si>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</si>
  <si>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</si>
  <si>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</si>
  <si>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</si>
  <si>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</si>
  <si>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</si>
  <si>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</si>
  <si>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</si>
  <si>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</si>
  <si>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</si>
  <si>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</si>
  <si>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</si>
  <si>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</si>
  <si>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</si>
  <si>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</si>
  <si>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</si>
  <si>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</si>
  <si>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</si>
  <si>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</si>
  <si>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</si>
  <si>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</si>
  <si>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</si>
  <si>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</si>
  <si>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</si>
  <si>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</si>
  <si>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</si>
  <si>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</si>
  <si>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</si>
  <si>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</si>
  <si>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</si>
  <si>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</si>
  <si>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</si>
  <si>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</si>
  <si>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</si>
  <si>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</si>
  <si>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</si>
  <si>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</si>
  <si>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</si>
  <si>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</si>
  <si>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</si>
  <si>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</si>
  <si>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</si>
  <si>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</si>
  <si>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</si>
  <si>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</si>
  <si>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</si>
  <si>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</si>
  <si>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</si>
  <si>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</si>
  <si>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</si>
  <si>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</si>
  <si>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</si>
  <si>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</si>
  <si>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</si>
  <si>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</si>
  <si>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</si>
  <si>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</si>
  <si>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</si>
  <si>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</si>
  <si>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</si>
  <si>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</si>
  <si>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</si>
  <si>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</si>
  <si>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</si>
  <si>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</si>
  <si>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</si>
  <si>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</si>
  <si>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</si>
  <si>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</si>
  <si>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</si>
  <si>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</si>
  <si>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</si>
  <si>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</si>
  <si>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</si>
  <si>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</si>
  <si>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</si>
  <si>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</si>
  <si>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</si>
  <si>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</si>
  <si>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</si>
  <si>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</si>
  <si>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</si>
  <si>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</si>
  <si>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</si>
  <si>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</si>
  <si>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</si>
  <si>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</si>
  <si>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</si>
  <si>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</si>
  <si>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</si>
  <si>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</si>
  <si>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</si>
  <si>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</si>
  <si>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</si>
  <si>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</si>
  <si>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</si>
  <si>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</si>
  <si>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</si>
  <si>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</si>
  <si>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</si>
  <si>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</si>
  <si>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</si>
  <si>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</si>
  <si>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</si>
  <si>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</si>
  <si>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</si>
  <si>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</si>
  <si>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</si>
  <si>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</si>
  <si>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</si>
  <si>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</si>
  <si>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</si>
  <si>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</si>
  <si>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</si>
  <si>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</si>
  <si>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</si>
  <si>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</si>
  <si>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</si>
  <si>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</si>
  <si>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</si>
  <si>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</si>
  <si>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</si>
  <si>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</si>
  <si>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</si>
  <si>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</si>
  <si>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</si>
  <si>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</si>
  <si>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</si>
  <si>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</si>
  <si>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</si>
  <si>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</si>
  <si>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</si>
  <si>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</si>
  <si>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</si>
  <si>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</si>
  <si>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</si>
  <si>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</si>
  <si>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</si>
  <si>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</si>
  <si>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</si>
  <si>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</si>
  <si>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</si>
  <si>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</si>
  <si>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</si>
  <si>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</si>
  <si>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</si>
  <si>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</si>
  <si>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</si>
  <si>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</si>
  <si>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</si>
  <si>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</si>
  <si>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</si>
  <si>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</si>
  <si>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</si>
  <si>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</si>
  <si>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</si>
  <si>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</si>
  <si>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</si>
  <si>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</si>
  <si>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</si>
  <si>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</si>
  <si>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</si>
  <si>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</si>
  <si>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</si>
  <si>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</si>
  <si>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</si>
  <si>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</si>
  <si>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</si>
  <si>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</si>
  <si>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</si>
  <si>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</si>
  <si>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</si>
  <si>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</si>
  <si>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</si>
  <si>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</si>
  <si>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</si>
  <si>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</si>
  <si>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</si>
  <si>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</si>
  <si>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</si>
  <si>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</si>
  <si>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</si>
  <si>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</si>
  <si>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</si>
  <si>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</si>
  <si>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</si>
  <si>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</si>
  <si>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</si>
  <si>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</si>
  <si>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</si>
  <si>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</si>
  <si>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</si>
  <si>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</si>
  <si>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</si>
  <si>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</si>
  <si>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</si>
  <si>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</si>
  <si>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</si>
  <si>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</si>
  <si>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</si>
  <si>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</si>
  <si>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</si>
  <si>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</si>
  <si>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</si>
  <si>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</si>
  <si>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</si>
  <si>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</si>
  <si>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</si>
  <si>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</si>
  <si>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</si>
  <si>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</si>
  <si>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</si>
  <si>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</si>
  <si>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</si>
  <si>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</si>
  <si>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</si>
  <si>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</si>
  <si>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</si>
  <si>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</si>
  <si>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</si>
  <si>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</si>
  <si>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</si>
  <si>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</si>
  <si>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</si>
  <si>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</si>
  <si>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</si>
  <si>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</si>
  <si>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</si>
  <si>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</si>
  <si>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</si>
  <si>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</si>
  <si>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</si>
  <si>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</si>
  <si>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</si>
  <si>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</si>
  <si>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</si>
  <si>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</si>
  <si>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</si>
  <si>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</si>
  <si>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</si>
  <si>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</si>
  <si>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</si>
  <si>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</si>
  <si>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</si>
  <si>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</si>
  <si>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</si>
  <si>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</si>
  <si>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</si>
  <si>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</si>
  <si>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</si>
  <si>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</si>
  <si>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</si>
  <si>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</si>
  <si>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</si>
  <si>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</si>
  <si>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</si>
  <si>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</si>
  <si>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</si>
  <si>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</si>
  <si>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</si>
  <si>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</si>
  <si>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</si>
  <si>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</si>
  <si>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</si>
  <si>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</si>
  <si>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</si>
  <si>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</si>
  <si>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</si>
  <si>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</si>
  <si>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</si>
  <si>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</si>
  <si>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</si>
  <si>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</si>
  <si>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</si>
  <si>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</si>
  <si>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</si>
  <si>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</si>
  <si>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</si>
  <si>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</si>
  <si>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</si>
  <si>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</si>
  <si>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</si>
  <si>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</si>
  <si>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</si>
  <si>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</si>
  <si>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</si>
  <si>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</si>
  <si>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</si>
  <si>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</si>
  <si>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</si>
  <si>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</si>
  <si>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</si>
  <si>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</si>
  <si>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</si>
  <si>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</si>
  <si>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</si>
  <si>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</si>
  <si>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</si>
  <si>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</si>
  <si>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</si>
  <si>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</si>
  <si>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</si>
  <si>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</si>
  <si>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</si>
  <si>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</si>
  <si>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</si>
  <si>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</si>
  <si>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</si>
  <si>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</si>
  <si>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</si>
  <si>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</si>
  <si>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</si>
  <si>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</si>
  <si>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</si>
  <si>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</si>
  <si>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</si>
  <si>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</si>
  <si>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</si>
  <si>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</si>
  <si>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</si>
  <si>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</si>
  <si>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</si>
  <si>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</si>
  <si>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</si>
  <si>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</si>
  <si>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</si>
  <si>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</si>
  <si>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</si>
  <si>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</si>
  <si>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</si>
  <si>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</si>
  <si>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</si>
  <si>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</si>
  <si>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</si>
  <si>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</si>
  <si>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</si>
  <si>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</si>
  <si>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</si>
  <si>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</si>
  <si>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</si>
  <si>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</si>
  <si>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</si>
  <si>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</si>
  <si>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</si>
  <si>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</si>
  <si>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</si>
  <si>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</si>
  <si>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</si>
  <si>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</si>
  <si>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</si>
  <si>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</si>
  <si>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</si>
  <si>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</si>
  <si>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</si>
  <si>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</si>
  <si>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</si>
  <si>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</si>
  <si>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</si>
  <si>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</si>
  <si>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</si>
  <si>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</si>
  <si>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</si>
  <si>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</si>
  <si>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</si>
  <si>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</si>
  <si>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</si>
  <si>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</si>
  <si>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</si>
  <si>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</si>
  <si>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</si>
  <si>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</si>
  <si>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</si>
  <si>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</si>
  <si>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</si>
  <si>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</si>
  <si>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</si>
  <si>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</si>
  <si>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</si>
  <si>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</si>
  <si>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</si>
  <si>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</si>
  <si>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</si>
  <si>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</si>
  <si>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</si>
  <si>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</si>
  <si>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</si>
  <si>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</si>
  <si>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</si>
  <si>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</si>
  <si>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</si>
  <si>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</si>
  <si>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</si>
  <si>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</si>
  <si>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</si>
  <si>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</si>
  <si>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</si>
  <si>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</si>
  <si>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</si>
  <si>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</si>
  <si>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</si>
  <si>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</si>
  <si>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</si>
  <si>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</si>
  <si>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</si>
  <si>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</si>
  <si>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</si>
  <si>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</si>
  <si>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</si>
  <si>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</si>
  <si>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</si>
  <si>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</si>
  <si>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</si>
  <si>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</si>
  <si>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</si>
  <si>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</si>
  <si>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</si>
  <si>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</si>
  <si>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</si>
  <si>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</si>
  <si>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</si>
  <si>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</si>
  <si>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</si>
  <si>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</si>
  <si>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</si>
  <si>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</si>
  <si>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</si>
  <si>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</si>
  <si>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</si>
  <si>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</si>
  <si>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</si>
  <si>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</si>
  <si>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</si>
  <si>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</si>
  <si>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</si>
  <si>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</si>
  <si>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</si>
  <si>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</si>
  <si>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</si>
  <si>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</si>
  <si>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</si>
  <si>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</si>
  <si>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</si>
  <si>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</si>
  <si>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</si>
  <si>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</si>
  <si>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</si>
  <si>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</si>
  <si>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</si>
  <si>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</si>
  <si>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</si>
  <si>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</si>
  <si>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</si>
  <si>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</si>
  <si>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</si>
  <si>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</si>
  <si>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</si>
  <si>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</si>
  <si>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</si>
  <si>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</si>
  <si>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</si>
  <si>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</si>
  <si>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</si>
  <si>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</si>
  <si>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</si>
  <si>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</si>
  <si>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</si>
  <si>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</si>
  <si>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</si>
  <si>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</si>
  <si>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</si>
  <si>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</si>
  <si>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</si>
  <si>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</si>
  <si>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</si>
  <si>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</si>
  <si>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</si>
  <si>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</si>
  <si>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</si>
  <si>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</si>
  <si>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</si>
  <si>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</si>
  <si>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</si>
  <si>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</si>
  <si>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</si>
  <si>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</si>
  <si>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</si>
  <si>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</si>
  <si>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</si>
  <si>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</si>
  <si>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</si>
  <si>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</si>
  <si>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</si>
  <si>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</si>
  <si>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</si>
  <si>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</si>
  <si>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</si>
  <si>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</si>
  <si>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</si>
  <si>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</si>
  <si>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</si>
  <si>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</si>
  <si>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</si>
  <si>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</si>
  <si>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</si>
  <si>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</si>
  <si>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</si>
  <si>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</si>
  <si>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</si>
  <si>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</si>
  <si>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</si>
  <si>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</si>
  <si>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</si>
  <si>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</si>
  <si>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</si>
  <si>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</si>
  <si>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</si>
  <si>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</si>
  <si>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</si>
  <si>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</si>
  <si>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</si>
  <si>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</si>
  <si>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</si>
  <si>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</si>
  <si>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</si>
  <si>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</si>
  <si>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</si>
  <si>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</si>
  <si>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</si>
  <si>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</si>
  <si>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</si>
  <si>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</si>
  <si>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</si>
  <si>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</si>
  <si>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</si>
  <si>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</si>
  <si>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</si>
  <si>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</si>
  <si>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</si>
  <si>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</si>
  <si>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</si>
  <si>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</si>
  <si>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</si>
  <si>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</si>
  <si>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</si>
  <si>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</si>
  <si>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</si>
  <si>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</si>
  <si>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</si>
  <si>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</si>
  <si>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</si>
  <si>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</si>
  <si>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</si>
  <si>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</si>
  <si>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</si>
  <si>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</si>
  <si>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</si>
  <si>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</si>
  <si>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</si>
  <si>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</si>
  <si>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</si>
  <si>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</si>
  <si>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</si>
  <si>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</si>
  <si>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</si>
  <si>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</si>
  <si>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</si>
  <si>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</si>
  <si>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</si>
  <si>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</si>
  <si>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</si>
  <si>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</si>
  <si>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</si>
  <si>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</si>
  <si>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</si>
  <si>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</si>
  <si>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</si>
  <si>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</si>
  <si>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</si>
  <si>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</si>
  <si>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</si>
  <si>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</si>
  <si>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</si>
  <si>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</si>
  <si>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</si>
  <si>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</si>
  <si>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</si>
  <si>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</si>
  <si>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</si>
  <si>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</si>
  <si>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</si>
  <si>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</si>
  <si>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</si>
  <si>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</si>
  <si>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</si>
  <si>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</si>
  <si>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</si>
  <si>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</si>
  <si>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</si>
  <si>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</si>
  <si>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</si>
  <si>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</si>
  <si>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</si>
  <si>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</si>
  <si>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</si>
  <si>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</si>
  <si>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</si>
  <si>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</si>
  <si>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</si>
  <si>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</si>
  <si>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</si>
  <si>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</si>
  <si>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</si>
  <si>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</si>
  <si>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</si>
  <si>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</si>
  <si>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</si>
  <si>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</si>
  <si>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</si>
  <si>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</si>
  <si>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</si>
  <si>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</si>
  <si>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</si>
  <si>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</si>
  <si>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</si>
  <si>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</si>
  <si>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</si>
  <si>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</si>
  <si>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</si>
  <si>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</si>
  <si>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</si>
  <si>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</si>
  <si>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</si>
  <si>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</si>
  <si>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</si>
  <si>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</si>
  <si>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</si>
  <si>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</si>
  <si>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</si>
  <si>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</si>
  <si>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</si>
  <si>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</si>
  <si>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</si>
  <si>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</si>
  <si>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</si>
  <si>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</si>
  <si>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</si>
  <si>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</si>
  <si>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</si>
  <si>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</si>
  <si>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</si>
  <si>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</si>
  <si>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</si>
  <si>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</si>
  <si>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</si>
  <si>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</si>
  <si>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</si>
  <si>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</si>
  <si>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</si>
  <si>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</si>
  <si>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</si>
  <si>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</si>
  <si>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</si>
  <si>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</si>
  <si>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</si>
  <si>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</si>
  <si>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</si>
  <si>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</si>
  <si>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</si>
  <si>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</si>
  <si>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</si>
  <si>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</si>
  <si>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</si>
  <si>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</si>
  <si>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</si>
  <si>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</si>
  <si>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</si>
  <si>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</si>
  <si>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</si>
  <si>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</si>
  <si>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</si>
  <si>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</si>
  <si>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</si>
  <si>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</si>
  <si>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</si>
  <si>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</si>
  <si>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</si>
  <si>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</si>
  <si>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</si>
  <si>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</si>
  <si>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</si>
  <si>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</si>
  <si>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</si>
  <si>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</si>
  <si>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</si>
  <si>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</si>
  <si>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</si>
  <si>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</si>
  <si>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</si>
  <si>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</si>
  <si>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</si>
  <si>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</si>
  <si>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</si>
  <si>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</si>
  <si>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</si>
  <si>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</si>
  <si>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</si>
  <si>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</si>
  <si>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</si>
  <si>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</si>
  <si>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</si>
  <si>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</si>
  <si>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</si>
  <si>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</si>
  <si>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</si>
  <si>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</si>
  <si>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</si>
  <si>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</si>
  <si>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</si>
  <si>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</si>
  <si>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</si>
  <si>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</si>
  <si>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</si>
  <si>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</si>
  <si>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</si>
  <si>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</si>
  <si>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</si>
  <si>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</si>
  <si>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</si>
  <si>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</si>
  <si>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</si>
  <si>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</si>
  <si>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</si>
  <si>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</si>
  <si>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</si>
  <si>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</si>
  <si>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</si>
  <si>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</si>
  <si>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</si>
  <si>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</si>
  <si>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</si>
  <si>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</si>
  <si>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</si>
  <si>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</si>
  <si>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</si>
  <si>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</si>
  <si>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</si>
  <si>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</si>
  <si>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</si>
  <si>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</si>
  <si>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</si>
  <si>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</si>
  <si>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</si>
  <si>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</si>
  <si>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</si>
  <si>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</si>
  <si>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</si>
  <si>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</si>
  <si>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</si>
  <si>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</si>
  <si>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</si>
  <si>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</si>
  <si>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</si>
  <si>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</si>
  <si>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</si>
  <si>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</si>
  <si>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</si>
  <si>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</si>
  <si>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</si>
  <si>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</si>
  <si>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</si>
  <si>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</si>
  <si>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</si>
  <si>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</si>
  <si>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</si>
  <si>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</si>
  <si>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</si>
  <si>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</si>
  <si>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</si>
  <si>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</si>
  <si>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</si>
  <si>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</si>
  <si>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</si>
  <si>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</si>
  <si>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</si>
  <si>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</si>
  <si>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</si>
  <si>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</si>
  <si>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</si>
  <si>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</si>
  <si>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</si>
  <si>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</si>
  <si>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</si>
  <si>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</si>
  <si>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</si>
  <si>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</si>
  <si>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</si>
  <si>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</si>
  <si>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</si>
  <si>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</si>
  <si>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</si>
  <si>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</si>
  <si>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</si>
  <si>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</si>
  <si>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</si>
  <si>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</si>
  <si>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</si>
  <si>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</si>
  <si>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</si>
  <si>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</si>
  <si>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</si>
  <si>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</si>
  <si>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</si>
  <si>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</si>
  <si>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</si>
  <si>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</si>
  <si>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</si>
  <si>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</si>
  <si>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</si>
  <si>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</si>
  <si>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</si>
  <si>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</si>
  <si>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</si>
  <si>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</si>
  <si>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</si>
  <si>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</si>
  <si>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</si>
  <si>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</si>
  <si>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</si>
  <si>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</si>
  <si>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</si>
  <si>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</si>
  <si>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</si>
  <si>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</si>
  <si>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</si>
  <si>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</si>
  <si>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</si>
  <si>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</si>
  <si>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</si>
  <si>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</si>
  <si>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</si>
  <si>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</si>
  <si>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</si>
  <si>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</si>
  <si>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</si>
  <si>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</si>
  <si>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</si>
  <si>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</si>
  <si>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</si>
  <si>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</si>
  <si>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</si>
  <si>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</si>
  <si>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</si>
  <si>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</si>
  <si>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</si>
  <si>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</si>
  <si>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</si>
  <si>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</si>
  <si>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</si>
  <si>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</si>
  <si>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</si>
  <si>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</si>
  <si>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</si>
  <si>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</si>
  <si>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</si>
  <si>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</si>
  <si>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</si>
  <si>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</si>
  <si>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</si>
  <si>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</si>
  <si>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</si>
  <si>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</si>
  <si>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</si>
  <si>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</si>
  <si>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</si>
  <si>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</si>
  <si>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</si>
  <si>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</si>
  <si>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</si>
  <si>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</si>
  <si>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</si>
  <si>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</si>
  <si>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</si>
  <si>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</si>
  <si>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</si>
  <si>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</si>
  <si>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</si>
  <si>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</si>
  <si>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</si>
  <si>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</si>
  <si>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</si>
  <si>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</si>
  <si>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</si>
  <si>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</si>
  <si>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</si>
  <si>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</si>
  <si>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</si>
  <si>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</si>
  <si>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</si>
  <si>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</si>
  <si>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</si>
  <si>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</si>
  <si>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</si>
  <si>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</si>
  <si>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</si>
  <si>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</si>
  <si>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</si>
  <si>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</si>
  <si>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</si>
  <si>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</si>
  <si>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</si>
  <si>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</si>
  <si>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</si>
  <si>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</si>
  <si>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</si>
  <si>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</si>
  <si>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</si>
  <si>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</si>
  <si>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</si>
  <si>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</si>
  <si>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</si>
  <si>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</si>
  <si>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</si>
  <si>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</si>
  <si>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</si>
  <si>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</si>
  <si>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</si>
  <si>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</si>
  <si>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</si>
  <si>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</si>
  <si>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</si>
  <si>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</si>
  <si>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</si>
  <si>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</si>
  <si>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</si>
  <si>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</si>
  <si>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</si>
  <si>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</si>
  <si>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</si>
  <si>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</si>
  <si>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</si>
  <si>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</si>
  <si>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</si>
  <si>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</si>
  <si>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</si>
  <si>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</si>
  <si>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</si>
  <si>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</si>
  <si>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</si>
  <si>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</si>
  <si>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</si>
  <si>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</si>
  <si>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</si>
  <si>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</si>
  <si>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</si>
  <si>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</si>
  <si>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</si>
  <si>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</si>
  <si>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</si>
  <si>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</si>
  <si>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</si>
  <si>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</si>
  <si>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</si>
  <si>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</si>
  <si>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</si>
  <si>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</si>
  <si>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</si>
  <si>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</si>
  <si>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</si>
  <si>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</si>
  <si>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</si>
  <si>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</si>
  <si>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</si>
  <si>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</si>
  <si>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</si>
  <si>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</si>
  <si>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</si>
  <si>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</si>
  <si>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</si>
  <si>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</si>
  <si>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</si>
  <si>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</si>
  <si>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</si>
  <si>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</si>
  <si>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</si>
  <si>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</si>
  <si>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</si>
  <si>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</si>
  <si>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</si>
  <si>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</si>
  <si>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</si>
  <si>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</si>
  <si>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</si>
  <si>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</si>
  <si>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</si>
  <si>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</si>
  <si>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</si>
  <si>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</si>
  <si>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</si>
  <si>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</si>
  <si>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</si>
  <si>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</si>
  <si>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</si>
  <si>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</si>
  <si>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</si>
  <si>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</si>
  <si>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</si>
  <si>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</si>
  <si>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</si>
  <si>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</si>
  <si>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</si>
  <si>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</si>
  <si>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</si>
  <si>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</si>
  <si>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</si>
  <si>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</si>
  <si>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</si>
  <si>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</si>
  <si>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</si>
  <si>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</si>
  <si>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</si>
  <si>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</si>
  <si>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</si>
  <si>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</si>
  <si>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</si>
  <si>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</si>
  <si>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</si>
  <si>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</si>
  <si>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</si>
  <si>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</si>
  <si>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</si>
  <si>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</si>
  <si>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</si>
  <si>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</si>
  <si>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</si>
  <si>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</si>
  <si>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</si>
  <si>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</si>
  <si>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</si>
  <si>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</si>
  <si>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</si>
  <si>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</si>
  <si>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</si>
  <si>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</si>
  <si>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</si>
  <si>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</si>
  <si>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</si>
  <si>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</si>
  <si>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</si>
  <si>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</si>
  <si>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</si>
  <si>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</si>
  <si>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</si>
  <si>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</si>
  <si>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</si>
  <si>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</si>
  <si>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</si>
  <si>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</si>
  <si>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</si>
  <si>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</si>
  <si>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</si>
  <si>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</si>
  <si>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</si>
  <si>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</si>
  <si>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</si>
  <si>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</si>
  <si>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</si>
  <si>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</si>
  <si>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</si>
  <si>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</si>
  <si>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</si>
  <si>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</si>
  <si>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</si>
  <si>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</si>
  <si>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</si>
  <si>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</si>
  <si>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</si>
  <si>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</si>
  <si>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</si>
  <si>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</si>
  <si>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</si>
  <si>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</si>
  <si>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</si>
  <si>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</si>
  <si>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</si>
  <si>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</si>
  <si>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</si>
  <si>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</si>
  <si>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</si>
  <si>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</si>
  <si>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</si>
  <si>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</si>
  <si>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</si>
  <si>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</si>
  <si>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</si>
  <si>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</si>
  <si>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</si>
  <si>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</si>
  <si>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</si>
  <si>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</si>
  <si>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</si>
  <si>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</si>
  <si>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</si>
  <si>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</si>
  <si>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</si>
  <si>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</si>
  <si>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</si>
  <si>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</si>
  <si>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</si>
  <si>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</si>
  <si>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</si>
  <si>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</si>
  <si>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</si>
  <si>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</si>
  <si>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</si>
  <si>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</si>
  <si>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</si>
  <si>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</si>
  <si>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</si>
  <si>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</si>
  <si>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</si>
  <si>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</si>
  <si>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</si>
  <si>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</si>
  <si>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</si>
  <si>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</si>
  <si>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</si>
  <si>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</si>
  <si>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</si>
  <si>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</si>
  <si>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</si>
  <si>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</si>
  <si>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</si>
  <si>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</si>
  <si>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</si>
  <si>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</si>
  <si>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</si>
  <si>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</si>
  <si>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</si>
  <si>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</si>
  <si>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</si>
  <si>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</si>
  <si>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</si>
  <si>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</si>
  <si>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</si>
  <si>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</si>
  <si>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</si>
  <si>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</si>
  <si>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</si>
  <si>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</si>
  <si>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</si>
  <si>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</si>
  <si>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</si>
  <si>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</si>
  <si>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</si>
  <si>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</si>
  <si>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</si>
  <si>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</si>
  <si>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</si>
  <si>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</si>
  <si>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</si>
  <si>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</si>
  <si>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</si>
  <si>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</si>
  <si>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</si>
  <si>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</si>
  <si>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</si>
  <si>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</si>
  <si>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</si>
  <si>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</si>
  <si>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</si>
  <si>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</si>
  <si>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</si>
  <si>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</si>
  <si>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</si>
  <si>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</si>
  <si>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</si>
  <si>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</si>
  <si>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</si>
  <si>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</si>
  <si>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</si>
  <si>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</si>
  <si>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</si>
  <si>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</si>
  <si>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</si>
  <si>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</si>
  <si>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</si>
  <si>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</si>
  <si>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</si>
  <si>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</si>
  <si>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</si>
  <si>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</si>
  <si>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</si>
  <si>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</si>
  <si>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</si>
  <si>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</si>
  <si>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</si>
  <si>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</si>
  <si>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</si>
  <si>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</si>
  <si>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</si>
  <si>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</si>
  <si>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</si>
  <si>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</si>
  <si>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</si>
  <si>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</si>
  <si>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</si>
  <si>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</si>
  <si>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</si>
  <si>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</si>
  <si>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</si>
  <si>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</si>
  <si>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</si>
  <si>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</si>
  <si>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</si>
  <si>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</si>
  <si>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</si>
  <si>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</si>
  <si>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</si>
  <si>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</si>
  <si>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</si>
  <si>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</si>
  <si>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</si>
  <si>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</si>
  <si>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</si>
  <si>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</si>
  <si>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</si>
  <si>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</si>
  <si>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</si>
  <si>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</si>
  <si>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</si>
  <si>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</si>
  <si>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</si>
  <si>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</si>
  <si>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</si>
  <si>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</si>
  <si>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</si>
  <si>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</si>
  <si>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</si>
  <si>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</si>
  <si>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</si>
  <si>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</si>
  <si>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</si>
  <si>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</si>
  <si>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</si>
  <si>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</si>
  <si>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</si>
  <si>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</si>
  <si>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</si>
  <si>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</si>
  <si>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</si>
  <si>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</si>
  <si>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</si>
  <si>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</si>
  <si>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</si>
  <si>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</si>
  <si>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</si>
  <si>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</si>
  <si>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</si>
  <si>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</si>
  <si>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</si>
  <si>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</si>
  <si>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</si>
  <si>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</si>
  <si>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</si>
  <si>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</si>
  <si>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</si>
  <si>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</si>
  <si>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</si>
  <si>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</si>
  <si>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</si>
  <si>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</si>
  <si>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</si>
  <si>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</si>
  <si>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</si>
  <si>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</si>
  <si>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</si>
  <si>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</si>
  <si>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</si>
  <si>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</si>
  <si>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</si>
  <si>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</si>
  <si>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</si>
  <si>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</si>
  <si>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</si>
  <si>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</si>
  <si>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</si>
  <si>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</si>
  <si>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</si>
  <si>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</si>
  <si>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</si>
  <si>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</si>
  <si>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</si>
  <si>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</si>
  <si>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</si>
  <si>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</si>
  <si>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</si>
  <si>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</si>
  <si>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</si>
  <si>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</si>
  <si>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</si>
  <si>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</si>
  <si>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</si>
  <si>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</si>
  <si>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</si>
  <si>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</si>
  <si>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</si>
  <si>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</si>
  <si>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</si>
  <si>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</si>
  <si>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</si>
  <si>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</si>
  <si>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</si>
  <si>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</si>
  <si>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</si>
  <si>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</si>
  <si>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</si>
  <si>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</si>
  <si>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</si>
  <si>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</si>
  <si>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</si>
  <si>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</si>
  <si>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</si>
  <si>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</si>
  <si>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</si>
  <si>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</si>
  <si>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</si>
  <si>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</si>
  <si>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</si>
  <si>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</si>
  <si>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</si>
  <si>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</si>
  <si>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</si>
  <si>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</si>
  <si>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</si>
  <si>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</si>
  <si>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</si>
  <si>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</si>
  <si>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</si>
  <si>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</si>
  <si>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</si>
  <si>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</si>
  <si>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</si>
  <si>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</si>
  <si>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</si>
  <si>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</si>
  <si>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</si>
  <si>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</si>
  <si>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</si>
  <si>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</si>
  <si>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</si>
  <si>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</si>
  <si>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</si>
  <si>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</si>
  <si>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</si>
  <si>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</si>
  <si>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</si>
  <si>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</si>
  <si>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</si>
  <si>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</si>
  <si>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</si>
  <si>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</si>
  <si>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</si>
  <si>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</si>
  <si>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</si>
  <si>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</si>
  <si>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</si>
  <si>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</si>
  <si>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</si>
  <si>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</si>
  <si>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</si>
  <si>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</si>
  <si>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</si>
  <si>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</si>
  <si>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</si>
  <si>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</si>
  <si>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</si>
  <si>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</si>
  <si>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</si>
  <si>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</si>
  <si>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</si>
  <si>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</si>
  <si>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</si>
  <si>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</si>
  <si>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</si>
  <si>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</si>
  <si>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</si>
  <si>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</si>
  <si>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</si>
  <si>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</si>
  <si>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</si>
  <si>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</si>
  <si>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</si>
  <si>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</si>
  <si>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</si>
  <si>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</si>
  <si>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</si>
  <si>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</si>
  <si>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</si>
  <si>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</si>
  <si>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</si>
  <si>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</si>
  <si>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</si>
  <si>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</si>
  <si>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</si>
  <si>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</si>
  <si>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</si>
  <si>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</si>
  <si>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</si>
  <si>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</si>
  <si>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</si>
  <si>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</si>
  <si>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</si>
  <si>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</si>
  <si>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</si>
  <si>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</si>
  <si>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</si>
  <si>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</si>
  <si>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</si>
  <si>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</si>
  <si>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</si>
  <si>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</si>
  <si>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</si>
  <si>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</si>
  <si>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</si>
  <si>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</si>
  <si>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</si>
  <si>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</si>
  <si>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</si>
  <si>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</si>
  <si>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</si>
  <si>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</si>
  <si>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</si>
  <si>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</si>
  <si>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</si>
  <si>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</si>
  <si>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</si>
  <si>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</si>
  <si>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</si>
  <si>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</si>
  <si>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</si>
  <si>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</si>
  <si>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</si>
  <si>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</si>
  <si>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</si>
  <si>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</si>
  <si>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</si>
  <si>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</si>
  <si>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</si>
  <si>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</si>
  <si>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</si>
  <si>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</si>
  <si>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</si>
  <si>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</si>
  <si>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</si>
  <si>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</si>
  <si>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</si>
  <si>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</si>
  <si>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</si>
  <si>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</si>
  <si>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</si>
  <si>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</si>
  <si>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</si>
  <si>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</si>
  <si>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</si>
  <si>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</si>
  <si>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</si>
  <si>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</si>
  <si>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</si>
  <si>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</si>
  <si>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</si>
  <si>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</si>
  <si>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</si>
  <si>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</si>
  <si>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</si>
  <si>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</si>
  <si>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</si>
  <si>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</si>
  <si>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</si>
  <si>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</si>
  <si>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</si>
  <si>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</si>
  <si>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</si>
  <si>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</si>
  <si>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</si>
  <si>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</si>
  <si>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</si>
  <si>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</si>
  <si>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</si>
  <si>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</si>
  <si>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</si>
  <si>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</si>
  <si>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</si>
  <si>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</si>
  <si>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</si>
  <si>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</si>
  <si>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</si>
  <si>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</si>
  <si>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</si>
  <si>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</si>
  <si>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</si>
  <si>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</si>
  <si>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</si>
  <si>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</si>
  <si>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</si>
  <si>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</si>
  <si>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</si>
  <si>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</si>
  <si>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</si>
  <si>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</si>
  <si>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</si>
  <si>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</si>
  <si>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</si>
  <si>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</si>
  <si>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</si>
  <si>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</si>
  <si>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</si>
  <si>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</si>
  <si>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</si>
  <si>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</si>
  <si>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</si>
  <si>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</si>
  <si>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</si>
  <si>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</si>
  <si>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</si>
  <si>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</si>
  <si>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</si>
  <si>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</si>
  <si>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</si>
  <si>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</si>
  <si>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</si>
  <si>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</si>
  <si>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</si>
  <si>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</si>
  <si>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</si>
  <si>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</si>
  <si>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</si>
  <si>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</si>
  <si>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</si>
  <si>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</si>
  <si>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</si>
  <si>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</si>
  <si>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</si>
  <si>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</si>
  <si>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</si>
  <si>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</si>
  <si>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</si>
  <si>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</si>
  <si>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</si>
  <si>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</si>
  <si>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</si>
  <si>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</si>
  <si>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</si>
  <si>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</si>
  <si>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</si>
  <si>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</si>
  <si>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</si>
  <si>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</si>
  <si>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</si>
  <si>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</si>
  <si>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</si>
  <si>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</si>
  <si>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</si>
  <si>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</si>
  <si>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</si>
  <si>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</si>
  <si>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</si>
  <si>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</si>
  <si>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</si>
  <si>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</si>
  <si>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</si>
  <si>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</si>
  <si>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</si>
  <si>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</si>
  <si>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</si>
  <si>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</si>
  <si>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</si>
  <si>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</si>
  <si>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</si>
  <si>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</si>
  <si>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</si>
  <si>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</si>
  <si>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</si>
  <si>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</si>
  <si>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</si>
  <si>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</si>
  <si>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</si>
  <si>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</si>
  <si>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</si>
  <si>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</si>
  <si>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</si>
  <si>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</si>
  <si>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</si>
  <si>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</si>
  <si>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</si>
  <si>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</si>
  <si>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</si>
  <si>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</si>
  <si>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</si>
  <si>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</si>
  <si>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</si>
  <si>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</si>
  <si>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</si>
  <si>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</si>
  <si>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</si>
  <si>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</si>
  <si>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</si>
  <si>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</si>
  <si>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</si>
  <si>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</si>
  <si>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</si>
  <si>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</si>
  <si>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</si>
  <si>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</si>
  <si>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</si>
  <si>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</si>
  <si>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</si>
  <si>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</si>
  <si>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</si>
  <si>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</si>
  <si>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</si>
  <si>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</si>
  <si>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</si>
  <si>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</si>
  <si>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</si>
  <si>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</si>
  <si>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</si>
  <si>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</si>
  <si>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</si>
  <si>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</si>
  <si>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</si>
  <si>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</si>
  <si>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</si>
  <si>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</si>
  <si>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</si>
  <si>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</si>
  <si>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</si>
  <si>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</si>
  <si>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</si>
  <si>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</si>
  <si>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</si>
  <si>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</si>
  <si>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</si>
  <si>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</si>
  <si>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</si>
  <si>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</si>
  <si>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</si>
  <si>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</si>
  <si>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</si>
  <si>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</si>
  <si>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</si>
  <si>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</si>
  <si>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</si>
  <si>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</si>
  <si>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</si>
  <si>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</si>
  <si>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</si>
  <si>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</si>
  <si>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</si>
  <si>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</si>
  <si>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</si>
  <si>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</si>
  <si>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</si>
  <si>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</si>
  <si>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</si>
  <si>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</si>
  <si>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</si>
  <si>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</si>
  <si>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</si>
  <si>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</si>
  <si>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</si>
  <si>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</si>
  <si>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</si>
  <si>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</si>
  <si>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</si>
  <si>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</si>
  <si>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</si>
  <si>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</si>
  <si>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</si>
  <si>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</si>
  <si>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</si>
  <si>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</si>
  <si>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</si>
  <si>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</si>
  <si>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</si>
  <si>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</si>
  <si>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</si>
  <si>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</si>
  <si>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</si>
  <si>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</si>
  <si>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</si>
  <si>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</si>
  <si>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</si>
  <si>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</si>
  <si>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</si>
  <si>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</si>
  <si>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</si>
  <si>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</si>
  <si>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</si>
  <si>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</si>
  <si>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</si>
  <si>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</si>
  <si>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</si>
  <si>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</si>
  <si>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</si>
  <si>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</si>
  <si>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</si>
  <si>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</si>
  <si>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</si>
  <si>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</si>
  <si>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</si>
  <si>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</si>
  <si>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</si>
  <si>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</si>
  <si>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</si>
  <si>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</si>
  <si>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</si>
  <si>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</si>
  <si>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</si>
  <si>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</si>
  <si>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</si>
  <si>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</si>
  <si>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</si>
  <si>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</si>
  <si>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</si>
  <si>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</si>
  <si>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</si>
  <si>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</si>
  <si>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</si>
  <si>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</si>
  <si>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</si>
  <si>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</si>
  <si>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</si>
  <si>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</si>
  <si>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</si>
  <si>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</si>
  <si>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</si>
  <si>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</si>
  <si>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</si>
  <si>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</si>
  <si>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</si>
  <si>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</si>
  <si>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</si>
  <si>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</si>
  <si>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</si>
  <si>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</si>
  <si>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</si>
  <si>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</si>
  <si>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</si>
  <si>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</si>
  <si>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</si>
  <si>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</si>
  <si>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</si>
  <si>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</si>
  <si>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</si>
  <si>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</si>
  <si>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</si>
  <si>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</si>
  <si>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</si>
  <si>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</si>
  <si>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</si>
  <si>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</si>
  <si>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</si>
  <si>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</si>
  <si>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</si>
  <si>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</si>
  <si>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</si>
  <si>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</si>
  <si>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</si>
  <si>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</si>
  <si>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</si>
  <si>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</si>
  <si>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</si>
  <si>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</si>
  <si>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</si>
  <si>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</si>
  <si>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</si>
  <si>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</si>
  <si>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</si>
  <si>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</si>
  <si>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</si>
  <si>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</si>
  <si>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</si>
  <si>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</si>
  <si>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</si>
  <si>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</si>
  <si>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</si>
  <si>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</si>
  <si>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</si>
  <si>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</si>
  <si>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</si>
  <si>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</si>
  <si>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</si>
  <si>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</si>
  <si>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</si>
  <si>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</si>
  <si>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</si>
  <si>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</si>
  <si>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</si>
  <si>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</si>
  <si>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</si>
  <si>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</si>
  <si>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</si>
  <si>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</si>
  <si>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</si>
  <si>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</si>
  <si>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</si>
  <si>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</si>
  <si>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</si>
  <si>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</si>
  <si>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</si>
  <si>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</si>
  <si>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</si>
  <si>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</si>
  <si>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</si>
  <si>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</si>
  <si>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</si>
  <si>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</si>
  <si>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</si>
  <si>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</si>
  <si>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</si>
  <si>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</si>
  <si>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</si>
  <si>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</si>
  <si>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</si>
  <si>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</si>
  <si>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</si>
  <si>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</si>
  <si>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</si>
  <si>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</si>
  <si>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</si>
  <si>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</si>
  <si>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</si>
  <si>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</si>
  <si>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</si>
  <si>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</si>
  <si>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</si>
  <si>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</si>
  <si>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</si>
  <si>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</si>
  <si>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</si>
  <si>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</si>
  <si>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</si>
  <si>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</si>
  <si>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</si>
  <si>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</si>
  <si>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</si>
  <si>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</si>
  <si>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</si>
  <si>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</si>
  <si>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</si>
  <si>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</si>
  <si>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</si>
  <si>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</si>
  <si>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</si>
  <si>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</si>
  <si>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</si>
  <si>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</si>
  <si>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</si>
  <si>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</si>
  <si>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</si>
  <si>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</si>
  <si>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</si>
  <si>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</si>
  <si>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</si>
  <si>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</si>
  <si>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</si>
  <si>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</si>
  <si>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</si>
  <si>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</si>
  <si>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</si>
  <si>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</si>
  <si>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</si>
  <si>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</si>
  <si>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</si>
  <si>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</si>
  <si>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</si>
  <si>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</si>
  <si>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</si>
  <si>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</si>
  <si>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</si>
  <si>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</si>
  <si>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</si>
  <si>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</si>
  <si>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</si>
  <si>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</si>
  <si>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</si>
  <si>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</si>
  <si>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</si>
  <si>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</si>
  <si>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</si>
  <si>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</si>
  <si>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</si>
  <si>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</si>
  <si>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</si>
  <si>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</si>
  <si>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</si>
  <si>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</si>
  <si>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</si>
  <si>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</si>
  <si>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</si>
  <si>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</si>
  <si>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</si>
  <si>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</si>
  <si>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</si>
  <si>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</si>
  <si>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</si>
  <si>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</si>
  <si>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</si>
  <si>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</si>
  <si>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</si>
  <si>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</si>
  <si>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</si>
  <si>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</si>
  <si>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</si>
  <si>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</si>
  <si>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</si>
  <si>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</si>
  <si>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</si>
  <si>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</si>
  <si>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</si>
  <si>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</si>
  <si>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</si>
  <si>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</si>
  <si>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</si>
  <si>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</si>
  <si>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</si>
  <si>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</si>
  <si>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</si>
  <si>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</si>
  <si>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</si>
  <si>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</si>
  <si>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</si>
  <si>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</si>
  <si>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</si>
  <si>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</si>
  <si>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</si>
  <si>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</si>
  <si>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</si>
  <si>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</si>
  <si>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</si>
  <si>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</si>
  <si>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</si>
  <si>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</si>
  <si>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</si>
  <si>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</si>
  <si>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</si>
  <si>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</si>
  <si>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</si>
  <si>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</si>
  <si>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</si>
  <si>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</si>
  <si>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</si>
  <si>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</si>
  <si>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</si>
  <si>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</si>
  <si>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</si>
  <si>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</si>
  <si>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</si>
  <si>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</si>
  <si>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</si>
  <si>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</si>
  <si>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</si>
  <si>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</si>
  <si>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</si>
  <si>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</si>
  <si>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</si>
  <si>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</si>
  <si>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</si>
  <si>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</si>
  <si>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</si>
  <si>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</si>
  <si>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</si>
  <si>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</si>
  <si>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</si>
  <si>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</si>
  <si>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</si>
  <si>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</si>
  <si>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</si>
  <si>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</si>
  <si>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</si>
  <si>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</si>
  <si>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</si>
  <si>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</si>
  <si>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</si>
  <si>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</si>
  <si>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</si>
  <si>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</si>
  <si>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</si>
  <si>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</si>
  <si>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</si>
  <si>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</si>
  <si>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</si>
  <si>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</si>
  <si>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</si>
  <si>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</si>
  <si>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</si>
  <si>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</si>
  <si>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</si>
  <si>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</si>
  <si>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</si>
  <si>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</si>
  <si>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</si>
  <si>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</si>
  <si>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</si>
  <si>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</si>
  <si>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</si>
  <si>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</si>
  <si>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</si>
  <si>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</si>
  <si>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</si>
  <si>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</si>
  <si>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</si>
  <si>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</si>
  <si>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</si>
  <si>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</si>
  <si>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</si>
  <si>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</si>
  <si>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</si>
  <si>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</si>
  <si>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</si>
  <si>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</si>
  <si>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</si>
  <si>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</si>
  <si>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</si>
  <si>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</si>
  <si>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</si>
  <si>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</si>
  <si>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</si>
  <si>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</si>
  <si>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</si>
  <si>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</si>
  <si>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</si>
  <si>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</si>
  <si>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</si>
  <si>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</si>
  <si>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</si>
  <si>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</si>
  <si>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</si>
  <si>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</si>
  <si>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</si>
  <si>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</si>
  <si>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</si>
  <si>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</si>
  <si>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</si>
  <si>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</si>
  <si>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</si>
  <si>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</si>
  <si>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</si>
  <si>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</si>
  <si>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</si>
  <si>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</si>
  <si>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</si>
  <si>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</si>
  <si>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</si>
  <si>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</si>
  <si>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</si>
  <si>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</si>
  <si>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</si>
  <si>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</si>
  <si>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</si>
  <si>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</si>
  <si>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</si>
  <si>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</si>
  <si>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</si>
  <si>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</si>
  <si>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</si>
  <si>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</si>
  <si>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</si>
  <si>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</si>
  <si>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</si>
  <si>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</si>
  <si>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</si>
  <si>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</si>
  <si>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</si>
  <si>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</si>
  <si>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</si>
  <si>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</si>
  <si>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</si>
  <si>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</si>
  <si>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</si>
  <si>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</si>
  <si>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</si>
  <si>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</si>
  <si>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</si>
  <si>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</si>
  <si>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</si>
  <si>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</si>
  <si>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</si>
  <si>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</si>
  <si>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</si>
  <si>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</si>
  <si>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</si>
  <si>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</si>
  <si>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</si>
  <si>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</si>
  <si>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</si>
  <si>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</si>
  <si>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</si>
  <si>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</si>
  <si>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</si>
  <si>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</si>
  <si>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</si>
  <si>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</si>
  <si>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</si>
  <si>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</si>
  <si>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</si>
  <si>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</si>
  <si>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</si>
  <si>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</si>
  <si>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</si>
  <si>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</si>
  <si>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</si>
  <si>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</si>
  <si>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</si>
  <si>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</si>
  <si>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</si>
  <si>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</si>
  <si>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</si>
  <si>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</si>
  <si>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</si>
  <si>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</si>
  <si>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</si>
  <si>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</si>
  <si>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</si>
  <si>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</si>
  <si>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</si>
  <si>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</si>
  <si>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</si>
  <si>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</si>
  <si>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</si>
  <si>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</si>
  <si>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</si>
  <si>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</si>
  <si>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</si>
  <si>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</si>
  <si>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</si>
  <si>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</si>
  <si>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</si>
  <si>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</si>
  <si>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</si>
  <si>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</si>
  <si>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</si>
  <si>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</si>
  <si>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</si>
  <si>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</si>
  <si>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</si>
  <si>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</si>
  <si>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</si>
  <si>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</si>
  <si>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</si>
  <si>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</si>
  <si>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</si>
  <si>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</si>
  <si>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</si>
  <si>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</si>
  <si>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</si>
  <si>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</si>
  <si>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</si>
  <si>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</si>
  <si>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</si>
  <si>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</si>
  <si>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</si>
  <si>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</si>
  <si>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</si>
  <si>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</si>
  <si>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</si>
  <si>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</si>
  <si>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</si>
  <si>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</si>
  <si>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</si>
  <si>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</si>
  <si>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</si>
  <si>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</si>
  <si>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</si>
  <si>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</si>
  <si>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</si>
  <si>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</si>
  <si>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</si>
  <si>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</si>
  <si>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</si>
  <si>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</si>
  <si>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</si>
  <si>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</si>
  <si>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</si>
  <si>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</si>
  <si>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</si>
  <si>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</si>
  <si>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</si>
  <si>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</si>
  <si>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</si>
  <si>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</si>
  <si>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</si>
  <si>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</si>
  <si>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</si>
  <si>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</si>
  <si>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</si>
  <si>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</si>
  <si>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</si>
  <si>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</si>
  <si>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</si>
  <si>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</si>
  <si>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</si>
  <si>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</si>
  <si>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</si>
  <si>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</si>
  <si>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</si>
  <si>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</si>
  <si>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</si>
  <si>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</si>
  <si>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</si>
  <si>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</si>
  <si>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</si>
  <si>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</si>
  <si>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</si>
  <si>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</si>
  <si>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</si>
  <si>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</si>
  <si>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</si>
  <si>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</si>
  <si>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</si>
  <si>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</si>
  <si>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</si>
  <si>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</si>
  <si>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</si>
  <si>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</si>
  <si>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</si>
  <si>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</si>
  <si>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</si>
  <si>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</si>
  <si>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</si>
  <si>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</si>
  <si>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</si>
  <si>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</si>
  <si>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</si>
  <si>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</si>
  <si>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</si>
  <si>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</si>
  <si>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</si>
  <si>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</si>
  <si>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</si>
  <si>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</si>
  <si>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</si>
  <si>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</si>
  <si>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</si>
  <si>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</si>
  <si>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</si>
  <si>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</si>
  <si>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</si>
  <si>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</si>
  <si>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</si>
  <si>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</si>
  <si>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</si>
  <si>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</si>
  <si>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</si>
  <si>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</si>
  <si>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</si>
  <si>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</si>
  <si>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</si>
  <si>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</si>
  <si>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</si>
  <si>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</si>
  <si>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</si>
  <si>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</si>
  <si>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</si>
  <si>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</si>
  <si>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</si>
  <si>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</si>
  <si>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</si>
  <si>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</si>
  <si>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</si>
  <si>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</si>
  <si>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</si>
  <si>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</si>
  <si>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</si>
  <si>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</si>
  <si>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</si>
  <si>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</si>
  <si>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</si>
  <si>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</si>
  <si>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</si>
  <si>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</si>
  <si>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</si>
  <si>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</si>
  <si>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</si>
  <si>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</si>
  <si>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</si>
  <si>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</si>
  <si>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</si>
  <si>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</si>
  <si>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</si>
  <si>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</si>
  <si>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</si>
  <si>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</si>
  <si>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</si>
  <si>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</si>
  <si>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</si>
  <si>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</si>
  <si>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</si>
  <si>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</si>
  <si>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</si>
  <si>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</si>
  <si>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</si>
  <si>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</si>
  <si>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</si>
  <si>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</si>
  <si>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</si>
  <si>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</si>
  <si>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</si>
  <si>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</si>
  <si>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</si>
  <si>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</si>
  <si>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</si>
  <si>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</si>
  <si>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</si>
  <si>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</si>
  <si>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</si>
  <si>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</si>
  <si>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</si>
  <si>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</si>
  <si>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</si>
  <si>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</si>
  <si>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</si>
  <si>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</si>
  <si>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</si>
  <si>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</si>
  <si>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</si>
  <si>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</si>
  <si>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</si>
  <si>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</si>
  <si>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</si>
  <si>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</si>
  <si>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</si>
  <si>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</si>
  <si>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</si>
  <si>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</si>
  <si>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</si>
  <si>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</si>
  <si>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</si>
  <si>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</si>
  <si>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</si>
  <si>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</si>
  <si>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</si>
  <si>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</si>
  <si>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</si>
  <si>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</si>
  <si>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</si>
  <si>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</si>
  <si>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</si>
  <si>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</si>
  <si>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</si>
  <si>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</si>
  <si>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</si>
  <si>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</si>
  <si>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</si>
  <si>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</si>
  <si>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</si>
  <si>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</si>
  <si>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</si>
  <si>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</si>
  <si>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</si>
  <si>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</si>
  <si>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</si>
  <si>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</si>
  <si>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</si>
  <si>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</si>
  <si>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</si>
  <si>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</si>
  <si>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</si>
  <si>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</si>
  <si>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</si>
  <si>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</si>
  <si>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</si>
  <si>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</si>
  <si>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</si>
  <si>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</si>
  <si>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</si>
  <si>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</si>
  <si>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</si>
  <si>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</si>
  <si>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</si>
  <si>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</si>
  <si>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</si>
  <si>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</si>
  <si>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</si>
  <si>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</si>
  <si>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</si>
  <si>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</si>
  <si>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</si>
  <si>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</si>
  <si>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</si>
  <si>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</si>
  <si>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</si>
  <si>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</si>
  <si>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</si>
  <si>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</si>
  <si>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</si>
  <si>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</si>
  <si>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</si>
  <si>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</si>
  <si>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</si>
  <si>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</si>
  <si>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</si>
  <si>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</si>
  <si>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</si>
  <si>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</si>
  <si>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</si>
  <si>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</si>
  <si>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</si>
  <si>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</si>
  <si>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</si>
  <si>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</si>
  <si>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</si>
  <si>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</si>
  <si>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</si>
  <si>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</si>
  <si>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</si>
  <si>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</si>
  <si>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</si>
  <si>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</si>
  <si>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</si>
  <si>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</si>
  <si>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</si>
  <si>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</si>
  <si>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</si>
  <si>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</si>
  <si>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</si>
  <si>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</si>
  <si>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</si>
  <si>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</si>
  <si>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</si>
  <si>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</si>
  <si>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</si>
  <si>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</si>
  <si>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</si>
  <si>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</si>
  <si>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</si>
  <si>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</si>
  <si>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</si>
  <si>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</si>
  <si>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</si>
  <si>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</si>
  <si>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</si>
  <si>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</si>
  <si>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</si>
  <si>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</si>
  <si>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</si>
  <si>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</si>
  <si>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</si>
  <si>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</si>
  <si>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</si>
  <si>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</si>
  <si>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</si>
  <si>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</si>
  <si>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</si>
  <si>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</si>
  <si>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</si>
  <si>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</si>
  <si>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</si>
  <si>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</si>
  <si>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</si>
  <si>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</si>
  <si>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</si>
  <si>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</si>
  <si>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</si>
  <si>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</si>
  <si>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</si>
  <si>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</si>
  <si>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</si>
  <si>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</si>
  <si>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</si>
  <si>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</si>
  <si>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</si>
  <si>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</si>
  <si>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</si>
  <si>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</si>
  <si>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</si>
  <si>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</si>
  <si>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</si>
  <si>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</si>
  <si>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</si>
  <si>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</si>
  <si>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</si>
  <si>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</si>
  <si>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</si>
  <si>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</si>
  <si>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</si>
  <si>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</si>
  <si>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</si>
  <si>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</si>
  <si>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</si>
  <si>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</si>
  <si>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</si>
  <si>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</si>
  <si>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</si>
  <si>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</si>
  <si>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</si>
  <si>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</si>
  <si>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</si>
  <si>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</si>
  <si>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</si>
  <si>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</si>
  <si>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</si>
  <si>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</si>
  <si>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</si>
  <si>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</si>
  <si>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</si>
  <si>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</si>
  <si>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</si>
  <si>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</si>
  <si>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</si>
  <si>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</si>
  <si>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</si>
  <si>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</si>
  <si>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</si>
  <si>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</si>
  <si>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</si>
  <si>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</si>
  <si>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</si>
  <si>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</si>
  <si>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</si>
  <si>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</si>
  <si>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</si>
  <si>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</si>
  <si>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</si>
  <si>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</si>
  <si>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</si>
  <si>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</si>
  <si>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</si>
  <si>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</si>
  <si>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</si>
  <si>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</si>
  <si>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</si>
  <si>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</si>
  <si>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</si>
  <si>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</si>
  <si>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</si>
  <si>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</si>
  <si>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</si>
  <si>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</si>
  <si>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</si>
  <si>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</si>
  <si>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</si>
  <si>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</si>
  <si>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</si>
  <si>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</si>
  <si>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</si>
  <si>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</si>
  <si>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</si>
  <si>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</si>
  <si>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</si>
  <si>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</si>
  <si>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</si>
  <si>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</si>
  <si>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</si>
  <si>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</si>
  <si>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</si>
  <si>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</si>
  <si>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</si>
  <si>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</si>
  <si>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</si>
  <si>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</si>
  <si>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</si>
  <si>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</si>
  <si>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</si>
  <si>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</si>
  <si>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</si>
  <si>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</si>
  <si>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</si>
  <si>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</si>
  <si>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</si>
  <si>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</si>
  <si>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</si>
  <si>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</si>
  <si>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</si>
  <si>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</si>
  <si>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</si>
  <si>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</si>
  <si>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</si>
  <si>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</si>
  <si>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</si>
  <si>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</si>
  <si>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</si>
  <si>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</si>
  <si>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</si>
  <si>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</si>
  <si>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</si>
  <si>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</si>
  <si>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</si>
  <si>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</si>
  <si>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</si>
  <si>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</si>
  <si>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</si>
  <si>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</si>
  <si>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</si>
  <si>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</si>
  <si>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</si>
  <si>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</si>
  <si>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</si>
  <si>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</si>
  <si>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</si>
  <si>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</si>
  <si>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</si>
  <si>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</si>
  <si>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</si>
  <si>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</si>
  <si>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</si>
  <si>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</si>
  <si>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</si>
  <si>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</si>
  <si>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</si>
  <si>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</si>
  <si>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</si>
  <si>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</si>
  <si>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</si>
  <si>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</si>
  <si>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</si>
  <si>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</si>
  <si>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</si>
  <si>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</si>
  <si>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</si>
  <si>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</si>
  <si>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</si>
  <si>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</si>
  <si>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</si>
  <si>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</si>
  <si>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</si>
  <si>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</si>
  <si>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</si>
  <si>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</si>
  <si>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</si>
  <si>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</si>
  <si>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</si>
  <si>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</si>
  <si>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</si>
  <si>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</si>
  <si>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</si>
  <si>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</si>
  <si>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</si>
  <si>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</si>
  <si>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</si>
  <si>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</si>
  <si>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</si>
  <si>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</si>
  <si>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</si>
  <si>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</si>
  <si>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</si>
  <si>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</si>
  <si>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</si>
  <si>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</si>
  <si>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</si>
  <si>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</si>
  <si>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</si>
  <si>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</si>
  <si>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</si>
  <si>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</si>
  <si>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</si>
  <si>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</si>
  <si>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</si>
  <si>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</si>
  <si>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</si>
  <si>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</si>
  <si>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</si>
  <si>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</si>
  <si>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</si>
  <si>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</si>
  <si>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</si>
  <si>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</si>
  <si>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</si>
  <si>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</si>
  <si>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</si>
  <si>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</si>
  <si>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</si>
  <si>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</si>
  <si>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</si>
  <si>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</si>
  <si>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</si>
  <si>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</si>
  <si>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</si>
  <si>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</si>
  <si>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</si>
  <si>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</si>
  <si>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</si>
  <si>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</si>
  <si>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</si>
  <si>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</si>
  <si>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</si>
  <si>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</si>
  <si>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</si>
  <si>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</si>
  <si>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</si>
  <si>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</si>
  <si>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</si>
  <si>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</si>
  <si>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</si>
  <si>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</si>
  <si>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</si>
  <si>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</si>
  <si>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</si>
  <si>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</si>
  <si>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</si>
  <si>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</si>
  <si>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</si>
  <si>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</si>
  <si>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</si>
  <si>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</si>
  <si>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</si>
  <si>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</si>
  <si>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</si>
  <si>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</si>
  <si>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</si>
  <si>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</si>
  <si>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</si>
  <si>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</si>
  <si>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</si>
  <si>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</si>
  <si>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</si>
  <si>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</si>
  <si>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</si>
  <si>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</si>
  <si>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</si>
  <si>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</si>
  <si>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</si>
  <si>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</si>
  <si>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</si>
  <si>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</si>
  <si>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</si>
  <si>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</si>
  <si>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</si>
  <si>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</si>
  <si>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</si>
  <si>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</si>
  <si>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</si>
  <si>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</si>
  <si>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</si>
  <si>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</si>
  <si>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</si>
  <si>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</si>
  <si>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</si>
  <si>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</si>
  <si>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</si>
  <si>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</si>
  <si>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</si>
  <si>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</si>
  <si>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</si>
  <si>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</si>
  <si>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</si>
  <si>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</si>
  <si>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</si>
  <si>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</si>
  <si>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</si>
  <si>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</si>
  <si>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</si>
  <si>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</si>
  <si>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</si>
  <si>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</si>
  <si>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</si>
  <si>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</si>
  <si>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</si>
  <si>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</si>
  <si>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</si>
  <si>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</si>
  <si>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</si>
  <si>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</si>
  <si>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</si>
  <si>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</si>
  <si>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</si>
  <si>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</si>
  <si>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</si>
  <si>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</si>
  <si>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</si>
  <si>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</si>
  <si>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</si>
  <si>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</si>
  <si>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</si>
  <si>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</si>
  <si>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</si>
  <si>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</si>
  <si>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</si>
  <si>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</si>
  <si>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</si>
  <si>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</si>
  <si>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</si>
  <si>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</si>
  <si>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</si>
  <si>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</si>
  <si>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</si>
  <si>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</si>
  <si>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</si>
  <si>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</si>
  <si>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</si>
  <si>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</si>
  <si>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</si>
  <si>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</si>
  <si>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</si>
  <si>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</si>
  <si>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</si>
  <si>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</si>
  <si>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</si>
  <si>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</si>
  <si>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</si>
  <si>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</si>
  <si>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</si>
  <si>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</si>
  <si>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</si>
  <si>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</si>
  <si>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</si>
  <si>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</si>
  <si>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</si>
  <si>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</si>
  <si>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</si>
  <si>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</si>
  <si>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</si>
  <si>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</si>
  <si>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</si>
  <si>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</si>
  <si>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</si>
  <si>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</si>
  <si>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</si>
  <si>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</si>
  <si>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</si>
  <si>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</si>
  <si>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</si>
  <si>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</si>
  <si>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</si>
  <si>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</si>
  <si>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</si>
  <si>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</si>
  <si>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</si>
  <si>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</si>
  <si>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</si>
  <si>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</si>
  <si>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</si>
  <si>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</si>
  <si>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</si>
  <si>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</si>
  <si>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</si>
  <si>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</si>
  <si>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</si>
  <si>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</si>
  <si>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</si>
  <si>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</si>
  <si>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</si>
  <si>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</si>
  <si>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</si>
  <si>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</si>
  <si>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</si>
  <si>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</si>
  <si>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</si>
  <si>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</si>
  <si>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</si>
  <si>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</si>
  <si>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</si>
  <si>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</si>
  <si>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</si>
  <si>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</si>
  <si>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</si>
  <si>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</si>
  <si>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</si>
  <si>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</si>
  <si>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</si>
  <si>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</si>
  <si>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</si>
  <si>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</si>
  <si>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</si>
  <si>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</si>
  <si>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</si>
  <si>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</si>
  <si>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</si>
  <si>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</si>
  <si>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</si>
  <si>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</si>
  <si>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</si>
  <si>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</si>
  <si>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</si>
  <si>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</si>
  <si>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</si>
  <si>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</si>
  <si>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</si>
  <si>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</si>
  <si>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</si>
  <si>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</si>
  <si>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</si>
  <si>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</si>
  <si>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</si>
  <si>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</si>
  <si>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</si>
  <si>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</si>
  <si>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</si>
  <si>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</si>
  <si>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</si>
  <si>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</si>
  <si>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</si>
  <si>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</si>
  <si>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</si>
  <si>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</si>
  <si>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</si>
  <si>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</si>
  <si>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</si>
  <si>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</si>
  <si>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</si>
  <si>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</si>
  <si>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</si>
  <si>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</si>
  <si>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</si>
  <si>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</si>
  <si>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</si>
  <si>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</si>
  <si>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</si>
  <si>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</si>
  <si>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</si>
  <si>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</si>
  <si>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</si>
  <si>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</si>
  <si>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</si>
  <si>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</si>
  <si>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</si>
  <si>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</si>
  <si>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</si>
  <si>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</si>
  <si>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</si>
  <si>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</si>
  <si>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</si>
  <si>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</si>
  <si>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</si>
  <si>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</si>
  <si>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</si>
  <si>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</si>
  <si>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</si>
  <si>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</si>
  <si>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</si>
  <si>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</si>
  <si>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</si>
  <si>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</si>
  <si>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</si>
  <si>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</si>
  <si>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</si>
  <si>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</si>
  <si>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</si>
  <si>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</si>
  <si>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</si>
  <si>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</si>
  <si>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</si>
  <si>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</si>
  <si>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</si>
  <si>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</si>
  <si>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</si>
  <si>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</si>
  <si>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</si>
  <si>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</si>
  <si>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</si>
  <si>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</si>
  <si>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</si>
  <si>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</si>
  <si>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</si>
  <si>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</si>
  <si>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</si>
  <si>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</si>
  <si>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</si>
  <si>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</si>
  <si>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</si>
  <si>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</si>
  <si>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</si>
  <si>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</si>
  <si>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</si>
  <si>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</si>
  <si>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</si>
  <si>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</si>
  <si>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</si>
  <si>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</si>
  <si>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</si>
  <si>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</si>
  <si>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</si>
  <si>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</si>
  <si>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</si>
  <si>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</si>
  <si>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</si>
  <si>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</si>
  <si>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</si>
  <si>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</si>
  <si>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</si>
  <si>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</si>
  <si>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</si>
  <si>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</si>
  <si>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</si>
  <si>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</si>
  <si>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</si>
  <si>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</si>
  <si>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</si>
  <si>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</si>
  <si>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</si>
  <si>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</si>
  <si>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</si>
  <si>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</si>
  <si>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</si>
  <si>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</si>
  <si>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</si>
  <si>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</si>
  <si>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</si>
  <si>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</si>
  <si>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</si>
  <si>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</si>
  <si>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</si>
  <si>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</si>
  <si>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</si>
  <si>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</si>
  <si>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</si>
  <si>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</si>
  <si>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</si>
  <si>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</si>
  <si>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</si>
  <si>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</si>
  <si>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</si>
  <si>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</si>
  <si>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</si>
  <si>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</si>
  <si>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</si>
  <si>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</si>
  <si>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</si>
  <si>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</si>
  <si>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</si>
  <si>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</si>
  <si>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</si>
  <si>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</si>
  <si>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</si>
  <si>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</si>
  <si>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</si>
  <si>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</si>
  <si>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</si>
  <si>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</si>
  <si>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</si>
  <si>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</si>
  <si>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</si>
  <si>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</si>
  <si>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</si>
  <si>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</si>
  <si>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</si>
  <si>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</si>
  <si>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</si>
  <si>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</si>
  <si>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</si>
  <si>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</si>
  <si>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</si>
  <si>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</si>
  <si>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</si>
  <si>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</si>
  <si>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</si>
  <si>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</si>
  <si>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</si>
  <si>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</si>
  <si>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</si>
  <si>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</si>
  <si>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</si>
  <si>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</si>
  <si>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</si>
  <si>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</si>
  <si>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</si>
  <si>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</si>
  <si>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</si>
  <si>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</si>
  <si>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</si>
  <si>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</si>
  <si>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</si>
  <si>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</si>
  <si>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</si>
  <si>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</si>
  <si>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</si>
  <si>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</si>
  <si>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</si>
  <si>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</si>
  <si>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</si>
  <si>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</si>
  <si>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</si>
  <si>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</si>
  <si>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</si>
  <si>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</si>
  <si>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</si>
  <si>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</si>
  <si>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</si>
  <si>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</si>
  <si>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</si>
  <si>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</si>
  <si>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</si>
  <si>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</si>
  <si>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</si>
  <si>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</si>
  <si>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</si>
  <si>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</si>
  <si>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</si>
  <si>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</si>
  <si>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</si>
  <si>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</si>
  <si>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</si>
  <si>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</si>
  <si>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</si>
  <si>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</si>
  <si>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</si>
  <si>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</si>
  <si>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</si>
  <si>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</si>
  <si>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</si>
  <si>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</si>
  <si>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</si>
  <si>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</si>
  <si>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</si>
  <si>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</si>
  <si>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</si>
  <si>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</si>
  <si>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</si>
  <si>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</si>
  <si>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</si>
  <si>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</si>
  <si>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</si>
  <si>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</si>
  <si>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</si>
  <si>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</si>
  <si>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</si>
  <si>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</si>
  <si>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</si>
  <si>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</si>
  <si>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</si>
  <si>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</si>
  <si>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</si>
  <si>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</si>
  <si>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</si>
  <si>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</si>
  <si>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</si>
  <si>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</si>
  <si>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</si>
  <si>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</si>
  <si>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</si>
  <si>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</si>
  <si>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</si>
  <si>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</si>
  <si>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</si>
  <si>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</si>
  <si>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</si>
  <si>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</si>
  <si>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</si>
  <si>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</si>
  <si>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</si>
  <si>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</si>
  <si>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</si>
  <si>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</si>
  <si>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</si>
  <si>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</si>
  <si>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</si>
  <si>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</si>
  <si>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</si>
  <si>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</si>
  <si>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</si>
  <si>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</si>
  <si>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</si>
  <si>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</si>
  <si>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</si>
  <si>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</si>
  <si>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</si>
  <si>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</si>
  <si>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</si>
  <si>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</si>
  <si>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</si>
  <si>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</si>
  <si>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</si>
  <si>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</si>
  <si>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</si>
  <si>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</si>
  <si>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</si>
  <si>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</si>
  <si>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</si>
  <si>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</si>
  <si>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</si>
  <si>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</si>
  <si>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</si>
  <si>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</si>
  <si>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</si>
  <si>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</si>
  <si>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</si>
  <si>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</si>
  <si>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</si>
  <si>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</si>
  <si>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</si>
  <si>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</si>
  <si>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</si>
  <si>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</si>
  <si>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</si>
  <si>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</si>
  <si>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</si>
  <si>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</si>
  <si>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</si>
  <si>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</si>
  <si>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</si>
  <si>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</si>
  <si>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</si>
  <si>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</si>
  <si>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</si>
  <si>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</si>
  <si>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</si>
  <si>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</si>
  <si>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</si>
  <si>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</si>
  <si>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</si>
  <si>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</si>
  <si>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</si>
  <si>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</si>
  <si>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</si>
  <si>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</si>
  <si>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</si>
  <si>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</si>
  <si>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</si>
  <si>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</si>
  <si>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</si>
  <si>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</si>
  <si>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</si>
  <si>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</si>
  <si>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</si>
  <si>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</si>
  <si>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</si>
  <si>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</si>
  <si>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</si>
  <si>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</si>
  <si>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</si>
  <si>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</si>
  <si>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</si>
  <si>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</si>
  <si>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</si>
  <si>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</si>
  <si>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</si>
  <si>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</si>
  <si>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</si>
  <si>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</si>
  <si>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</si>
  <si>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</si>
  <si>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</si>
  <si>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</si>
  <si>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</si>
  <si>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</si>
  <si>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</si>
  <si>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</si>
  <si>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</si>
  <si>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</si>
  <si>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</si>
  <si>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</si>
  <si>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</si>
  <si>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</si>
  <si>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</si>
  <si>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</si>
  <si>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</si>
  <si>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</si>
  <si>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</si>
  <si>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</si>
  <si>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</si>
  <si>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</si>
  <si>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</si>
  <si>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</si>
  <si>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</si>
  <si>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</si>
  <si>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</si>
  <si>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</si>
  <si>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</si>
  <si>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</si>
  <si>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</si>
  <si>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</si>
  <si>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</si>
  <si>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</si>
  <si>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</si>
  <si>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</si>
  <si>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</si>
  <si>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</si>
  <si>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</si>
  <si>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</si>
  <si>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</si>
  <si>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</si>
  <si>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</si>
  <si>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</si>
  <si>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</si>
  <si>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</si>
  <si>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</si>
  <si>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</si>
  <si>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</si>
  <si>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</si>
  <si>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</si>
  <si>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</si>
  <si>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</si>
  <si>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</si>
  <si>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</si>
  <si>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</si>
  <si>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</si>
  <si>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</si>
  <si>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</si>
  <si>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</si>
  <si>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</si>
  <si>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</si>
  <si>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</si>
  <si>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</si>
  <si>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</si>
  <si>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</si>
  <si>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</si>
  <si>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</si>
  <si>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</si>
  <si>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</si>
  <si>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</si>
  <si>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</si>
  <si>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</si>
  <si>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</si>
  <si>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</si>
  <si>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</si>
  <si>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</si>
  <si>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</si>
  <si>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</si>
  <si>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</si>
  <si>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</si>
  <si>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</si>
  <si>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</si>
  <si>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</si>
  <si>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</si>
  <si>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</si>
  <si>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</si>
  <si>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</si>
  <si>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</si>
  <si>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</si>
  <si>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</si>
  <si>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</si>
  <si>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</si>
  <si>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</si>
  <si>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</si>
  <si>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</si>
  <si>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</si>
  <si>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</si>
  <si>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</si>
  <si>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</si>
  <si>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</si>
  <si>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</si>
  <si>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</si>
  <si>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</si>
  <si>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</si>
  <si>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</si>
  <si>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</si>
  <si>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</si>
  <si>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</si>
  <si>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</si>
  <si>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</si>
  <si>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</si>
  <si>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</si>
  <si>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</si>
  <si>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</si>
  <si>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</si>
  <si>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</si>
  <si>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</si>
  <si>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</si>
  <si>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</si>
  <si>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</si>
  <si>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</si>
  <si>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</si>
  <si>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</si>
  <si>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</si>
  <si>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</si>
  <si>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</si>
  <si>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</si>
  <si>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</si>
  <si>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</si>
  <si>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</si>
  <si>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</si>
  <si>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</si>
  <si>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</si>
  <si>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</si>
  <si>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</si>
  <si>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</si>
  <si>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</si>
  <si>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</si>
  <si>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</si>
  <si>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</si>
  <si>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</si>
  <si>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</si>
  <si>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</si>
  <si>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</si>
  <si>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</si>
  <si>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</si>
  <si>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</si>
  <si>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</si>
  <si>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</si>
  <si>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</si>
  <si>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</si>
  <si>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</si>
  <si>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</si>
  <si>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</si>
  <si>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</si>
  <si>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</si>
  <si>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</si>
  <si>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</si>
  <si>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</si>
  <si>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</si>
  <si>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</si>
  <si>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</si>
  <si>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</si>
  <si>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</si>
  <si>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</si>
  <si>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</si>
  <si>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</si>
  <si>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</si>
  <si>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</si>
  <si>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</si>
  <si>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</si>
  <si>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</si>
  <si>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</si>
  <si>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</si>
  <si>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</si>
  <si>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</si>
  <si>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</si>
  <si>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</si>
  <si>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</si>
  <si>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</si>
  <si>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</si>
  <si>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</si>
  <si>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</si>
  <si>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</si>
  <si>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</si>
  <si>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</si>
  <si>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</si>
  <si>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</si>
  <si>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</si>
  <si>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</si>
  <si>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</si>
  <si>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</si>
  <si>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</si>
  <si>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</si>
  <si>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</si>
  <si>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</si>
  <si>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</si>
  <si>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</si>
  <si>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</si>
  <si>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</si>
  <si>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</si>
  <si>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</si>
  <si>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</si>
  <si>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</si>
  <si>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</si>
  <si>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</si>
  <si>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</si>
  <si>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</si>
  <si>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</si>
  <si>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</si>
  <si>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</si>
  <si>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</si>
  <si>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</si>
  <si>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</si>
  <si>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</si>
  <si>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</si>
  <si>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</si>
  <si>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</si>
  <si>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</si>
  <si>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</si>
  <si>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</si>
  <si>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</si>
  <si>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</si>
  <si>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</si>
  <si>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</si>
  <si>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</si>
  <si>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</si>
  <si>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</si>
  <si>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</si>
  <si>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</si>
  <si>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</si>
  <si>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</si>
  <si>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</si>
  <si>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</si>
  <si>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</si>
  <si>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</si>
  <si>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</si>
  <si>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</si>
  <si>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</si>
  <si>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</si>
  <si>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</si>
  <si>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</si>
  <si>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</si>
  <si>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</si>
  <si>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</si>
  <si>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</si>
  <si>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</si>
  <si>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</si>
  <si>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</si>
  <si>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</si>
  <si>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</si>
  <si>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</si>
  <si>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</si>
  <si>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</si>
  <si>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</si>
  <si>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</si>
  <si>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</si>
  <si>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</si>
  <si>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</si>
  <si>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</si>
  <si>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</si>
  <si>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</si>
  <si>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</si>
  <si>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</si>
  <si>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</si>
  <si>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</si>
  <si>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</si>
  <si>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</si>
  <si>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</si>
  <si>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</si>
  <si>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</si>
  <si>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</si>
  <si>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</si>
  <si>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</si>
  <si>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</si>
  <si>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</si>
  <si>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</si>
  <si>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</si>
  <si>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</si>
  <si>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</si>
  <si>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</si>
  <si>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</si>
  <si>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</si>
  <si>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</si>
  <si>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</si>
  <si>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</si>
  <si>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</si>
  <si>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</si>
  <si>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</si>
  <si>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</si>
  <si>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</si>
  <si>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</si>
  <si>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</si>
  <si>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</si>
  <si>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</si>
  <si>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</si>
  <si>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</si>
  <si>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</si>
  <si>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</si>
  <si>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</si>
  <si>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</si>
  <si>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</si>
  <si>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</si>
  <si>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</si>
  <si>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</si>
  <si>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</si>
  <si>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</si>
  <si>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</si>
  <si>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</si>
  <si>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</si>
  <si>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</si>
  <si>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</si>
  <si>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</si>
  <si>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</si>
  <si>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</si>
  <si>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</si>
  <si>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</si>
  <si>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</si>
  <si>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</si>
  <si>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</si>
  <si>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</si>
  <si>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</si>
  <si>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</si>
  <si>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</si>
  <si>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</si>
  <si>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</si>
  <si>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</si>
  <si>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</si>
  <si>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</si>
  <si>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</si>
  <si>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</si>
  <si>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</si>
  <si>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</si>
  <si>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</si>
  <si>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</si>
  <si>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</si>
  <si>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</si>
  <si>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</si>
  <si>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</si>
  <si>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</si>
  <si>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</si>
  <si>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</si>
  <si>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</si>
  <si>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</si>
  <si>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</si>
  <si>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</si>
  <si>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</si>
  <si>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</si>
  <si>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</si>
  <si>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</si>
  <si>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</si>
  <si>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</si>
  <si>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</si>
  <si>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</si>
  <si>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</si>
  <si>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</si>
  <si>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</si>
  <si>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</si>
  <si>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</si>
  <si>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</si>
  <si>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</si>
  <si>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</si>
  <si>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</si>
  <si>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</si>
  <si>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</si>
  <si>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</si>
  <si>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</si>
  <si>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</si>
  <si>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</si>
  <si>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</si>
  <si>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</si>
  <si>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</si>
  <si>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</si>
  <si>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</si>
  <si>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</si>
  <si>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</si>
  <si>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</si>
  <si>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</si>
  <si>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</si>
  <si>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</si>
  <si>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</si>
  <si>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</si>
  <si>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</si>
  <si>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</si>
  <si>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</si>
  <si>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</si>
  <si>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</si>
  <si>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</si>
  <si>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</si>
  <si>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</si>
  <si>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</si>
  <si>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</si>
  <si>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</si>
  <si>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</si>
  <si>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</si>
  <si>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</si>
  <si>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</si>
  <si>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</si>
  <si>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</si>
  <si>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</si>
  <si>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</si>
  <si>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</si>
  <si>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</si>
  <si>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</si>
  <si>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</si>
  <si>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</si>
  <si>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</si>
  <si>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</si>
  <si>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</si>
  <si>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</si>
  <si>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</si>
  <si>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</si>
  <si>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</si>
  <si>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</si>
  <si>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</si>
  <si>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</si>
  <si>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</si>
  <si>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</si>
  <si>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</si>
  <si>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</si>
  <si>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</si>
  <si>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</si>
  <si>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</si>
  <si>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</si>
  <si>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</si>
  <si>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</si>
  <si>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</si>
  <si>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</si>
  <si>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</si>
  <si>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</si>
  <si>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</si>
  <si>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</si>
  <si>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</si>
  <si>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</si>
  <si>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</si>
  <si>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</si>
  <si>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</si>
  <si>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</si>
  <si>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</si>
  <si>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</si>
  <si>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</si>
  <si>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</si>
  <si>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</si>
  <si>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</si>
  <si>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</si>
  <si>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</si>
  <si>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</si>
  <si>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</si>
  <si>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</si>
  <si>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</si>
  <si>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</si>
  <si>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</si>
  <si>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</si>
  <si>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</si>
  <si>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</si>
  <si>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</si>
  <si>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</si>
  <si>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</si>
  <si>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</si>
  <si>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</si>
  <si>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</si>
  <si>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</si>
  <si>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</si>
  <si>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</si>
  <si>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</si>
  <si>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</si>
  <si>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</si>
  <si>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</si>
  <si>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</si>
  <si>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</si>
  <si>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</si>
  <si>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</si>
  <si>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</si>
  <si>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</si>
  <si>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</si>
  <si>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</si>
  <si>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</si>
  <si>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</si>
  <si>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</si>
  <si>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</si>
  <si>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</si>
  <si>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</si>
  <si>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</si>
  <si>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</si>
  <si>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</si>
  <si>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</si>
  <si>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</si>
  <si>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</si>
  <si>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</si>
  <si>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</si>
  <si>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</si>
  <si>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</si>
  <si>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</si>
  <si>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</si>
  <si>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</si>
  <si>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</si>
  <si>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</si>
  <si>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</si>
  <si>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</si>
  <si>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</si>
  <si>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</si>
  <si>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</si>
  <si>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</si>
  <si>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</si>
  <si>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</si>
  <si>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</si>
  <si>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</si>
  <si>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</si>
  <si>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</si>
  <si>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</si>
  <si>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</si>
  <si>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</si>
  <si>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</si>
  <si>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</si>
  <si>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</si>
  <si>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</si>
  <si>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</si>
  <si>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</si>
  <si>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</si>
  <si>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</si>
  <si>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</si>
  <si>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</si>
  <si>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</si>
  <si>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</si>
  <si>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</si>
  <si>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</si>
  <si>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</si>
  <si>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</si>
  <si>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</si>
  <si>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</si>
  <si>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</si>
  <si>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</si>
  <si>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</si>
  <si>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</si>
  <si>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</si>
  <si>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</si>
  <si>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</si>
  <si>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</si>
  <si>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</si>
  <si>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</si>
  <si>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</si>
  <si>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</si>
  <si>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</si>
  <si>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</si>
  <si>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</si>
  <si>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</si>
  <si>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</si>
  <si>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</si>
  <si>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</si>
  <si>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</si>
  <si>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</si>
  <si>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</si>
  <si>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</si>
  <si>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</si>
  <si>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</si>
  <si>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</si>
  <si>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</si>
  <si>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</si>
  <si>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</si>
  <si>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</si>
  <si>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</si>
  <si>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</si>
  <si>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</si>
  <si>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</si>
  <si>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</si>
  <si>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</si>
  <si>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</si>
  <si>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</si>
  <si>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</si>
  <si>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</si>
  <si>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</si>
  <si>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</si>
  <si>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</si>
  <si>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</si>
  <si>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</si>
  <si>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</si>
  <si>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</si>
  <si>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</si>
  <si>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</si>
  <si>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</si>
  <si>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</si>
  <si>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</si>
  <si>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</si>
  <si>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</si>
  <si>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</si>
  <si>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</si>
  <si>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</si>
  <si>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</si>
  <si>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</si>
  <si>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</si>
  <si>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</si>
  <si>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</si>
  <si>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</si>
  <si>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</si>
  <si>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</si>
  <si>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</si>
  <si>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</si>
  <si>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</si>
  <si>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</si>
  <si>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</si>
  <si>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</si>
  <si>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</si>
  <si>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</si>
  <si>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</si>
  <si>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</si>
  <si>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</si>
  <si>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</si>
  <si>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</si>
  <si>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</si>
  <si>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</si>
  <si>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</si>
  <si>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</si>
  <si>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</si>
  <si>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</si>
  <si>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</si>
  <si>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</si>
  <si>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</si>
  <si>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</si>
  <si>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</si>
  <si>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</si>
  <si>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</si>
  <si>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</si>
  <si>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</si>
  <si>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</si>
  <si>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</si>
  <si>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</si>
  <si>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</si>
  <si>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</si>
  <si>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</si>
  <si>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</si>
  <si>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</si>
  <si>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</si>
  <si>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</si>
  <si>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</si>
  <si>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</si>
  <si>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</si>
  <si>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</si>
  <si>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</si>
  <si>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</si>
  <si>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</si>
  <si>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</si>
  <si>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</si>
  <si>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</si>
  <si>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</si>
  <si>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</si>
  <si>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</si>
  <si>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</si>
  <si>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</si>
  <si>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</si>
  <si>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</si>
  <si>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</si>
  <si>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</si>
  <si>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</si>
  <si>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</si>
  <si>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</si>
  <si>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</si>
  <si>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</si>
  <si>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</si>
  <si>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</si>
  <si>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</si>
  <si>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</si>
  <si>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</si>
  <si>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</si>
  <si>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</si>
  <si>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</si>
  <si>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</si>
  <si>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</si>
  <si>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</si>
  <si>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</si>
  <si>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</si>
  <si>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</si>
  <si>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</si>
  <si>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</si>
  <si>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</si>
  <si>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</si>
  <si>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</si>
  <si>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</si>
  <si>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</si>
  <si>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</si>
  <si>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</si>
  <si>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</si>
  <si>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</si>
  <si>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</si>
  <si>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</si>
  <si>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</si>
  <si>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</si>
  <si>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</si>
  <si>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</si>
  <si>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</si>
  <si>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</si>
  <si>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</si>
  <si>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</si>
  <si>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</si>
  <si>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</si>
  <si>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</si>
  <si>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</si>
  <si>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</si>
  <si>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</si>
  <si>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</si>
  <si>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</si>
  <si>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</si>
  <si>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</si>
  <si>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</si>
  <si>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</si>
  <si>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</si>
  <si>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</si>
  <si>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</si>
  <si>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</si>
  <si>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</si>
  <si>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</si>
  <si>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</si>
  <si>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</si>
  <si>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</si>
  <si>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</si>
  <si>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</si>
  <si>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</si>
  <si>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</si>
  <si>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</si>
  <si>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</si>
  <si>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</si>
  <si>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</si>
  <si>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</si>
  <si>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</si>
  <si>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</si>
  <si>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</si>
  <si>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</si>
  <si>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</si>
  <si>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</si>
  <si>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</si>
  <si>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</si>
  <si>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</si>
  <si>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</si>
  <si>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</si>
  <si>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</si>
  <si>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</si>
  <si>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</si>
  <si>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</si>
  <si>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</si>
  <si>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</si>
  <si>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</si>
  <si>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</si>
  <si>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</si>
  <si>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</si>
  <si>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</si>
  <si>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</si>
  <si>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</si>
  <si>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</si>
  <si>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</si>
  <si>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</si>
  <si>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</si>
  <si>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</si>
  <si>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</si>
  <si>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</si>
  <si>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</si>
  <si>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</si>
  <si>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</si>
  <si>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</si>
  <si>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</si>
  <si>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</si>
  <si>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</si>
  <si>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</si>
  <si>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</si>
  <si>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</si>
  <si>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</si>
  <si>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</si>
  <si>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</si>
  <si>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</si>
  <si>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</si>
  <si>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</si>
  <si>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</si>
  <si>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</si>
  <si>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</si>
  <si>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</si>
  <si>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</si>
  <si>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</si>
  <si>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</si>
  <si>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</si>
  <si>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</si>
  <si>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</si>
  <si>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</si>
  <si>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</si>
  <si>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</si>
  <si>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</si>
  <si>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</si>
  <si>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</si>
  <si>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</si>
  <si>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</si>
  <si>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</si>
  <si>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</si>
  <si>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</si>
  <si>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</si>
  <si>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</si>
  <si>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</si>
  <si>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</si>
  <si>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</si>
  <si>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</si>
  <si>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</si>
  <si>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</si>
  <si>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</si>
  <si>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</si>
  <si>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</si>
  <si>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</si>
  <si>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</si>
  <si>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</si>
  <si>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</si>
  <si>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</si>
  <si>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</si>
  <si>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</si>
  <si>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</si>
  <si>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</si>
  <si>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</si>
  <si>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</si>
  <si>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</si>
  <si>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</si>
  <si>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</si>
  <si>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</si>
  <si>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</si>
  <si>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</si>
  <si>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</si>
  <si>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</si>
  <si>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</si>
  <si>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</si>
  <si>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</si>
  <si>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</si>
  <si>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</si>
  <si>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</si>
  <si>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</si>
  <si>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</si>
  <si>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</si>
  <si>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</si>
  <si>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</si>
  <si>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</si>
  <si>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</si>
  <si>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</si>
  <si>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</si>
  <si>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</si>
  <si>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</si>
  <si>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</si>
  <si>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</si>
  <si>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</si>
  <si>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</si>
  <si>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</si>
  <si>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</si>
  <si>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</si>
  <si>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</si>
  <si>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</si>
  <si>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</si>
  <si>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</si>
  <si>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</si>
  <si>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</si>
  <si>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</si>
  <si>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</si>
  <si>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</si>
  <si>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</si>
  <si>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</si>
  <si>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</si>
  <si>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</si>
  <si>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</si>
  <si>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</si>
  <si>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</si>
  <si>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</si>
  <si>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</si>
  <si>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</si>
  <si>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</si>
  <si>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</si>
  <si>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</si>
  <si>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</si>
  <si>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</si>
  <si>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</si>
  <si>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</si>
  <si>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</si>
  <si>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</si>
  <si>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</si>
  <si>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</si>
  <si>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</si>
  <si>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</si>
  <si>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</si>
  <si>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</si>
  <si>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</si>
  <si>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</si>
  <si>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</si>
  <si>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</si>
  <si>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</si>
  <si>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</si>
  <si>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</si>
  <si>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</si>
  <si>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</si>
  <si>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</si>
  <si>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</si>
  <si>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</si>
  <si>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</si>
  <si>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</si>
  <si>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</si>
  <si>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</si>
  <si>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</si>
  <si>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</si>
  <si>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</si>
  <si>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</si>
  <si>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</si>
  <si>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</si>
  <si>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</si>
  <si>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</si>
  <si>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</si>
  <si>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</si>
  <si>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</si>
  <si>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</si>
  <si>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</si>
  <si>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</si>
  <si>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</si>
  <si>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</si>
  <si>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</si>
  <si>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</si>
  <si>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</si>
  <si>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</si>
  <si>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</si>
  <si>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</si>
  <si>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</si>
  <si>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</si>
  <si>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</si>
  <si>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</si>
  <si>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</si>
  <si>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</si>
  <si>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</si>
  <si>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</si>
  <si>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</si>
  <si>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</si>
  <si>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</si>
  <si>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</si>
  <si>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</si>
  <si>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</si>
  <si>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</si>
  <si>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</si>
  <si>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</si>
  <si>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</si>
  <si>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</si>
  <si>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</si>
  <si>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</si>
  <si>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</si>
  <si>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</si>
  <si>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</si>
  <si>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</si>
  <si>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</si>
  <si>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</si>
  <si>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</si>
  <si>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</si>
  <si>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</si>
  <si>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</si>
  <si>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</si>
  <si>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</si>
  <si>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</si>
  <si>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</si>
  <si>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</si>
  <si>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</si>
  <si>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</si>
  <si>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</si>
  <si>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</si>
  <si>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</si>
  <si>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</si>
  <si>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</si>
  <si>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</si>
  <si>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</si>
  <si>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</si>
  <si>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</si>
  <si>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</si>
  <si>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</si>
  <si>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</si>
  <si>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</si>
  <si>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</si>
  <si>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</si>
  <si>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</si>
  <si>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</si>
  <si>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</si>
  <si>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</si>
  <si>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</si>
  <si>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</si>
  <si>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</si>
  <si>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</si>
  <si>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</si>
  <si>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</si>
  <si>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</si>
  <si>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</si>
  <si>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</si>
  <si>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</si>
  <si>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</si>
  <si>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</si>
  <si>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</si>
  <si>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</si>
  <si>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</si>
  <si>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</si>
  <si>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</si>
  <si>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</si>
  <si>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</si>
  <si>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</si>
  <si>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</si>
  <si>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</si>
  <si>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</si>
  <si>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</si>
  <si>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</si>
  <si>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</si>
  <si>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</si>
  <si>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</si>
  <si>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</si>
  <si>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</si>
  <si>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</si>
  <si>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</si>
  <si>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</si>
  <si>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</si>
  <si>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</si>
  <si>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</si>
  <si>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</si>
  <si>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</si>
  <si>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</si>
  <si>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</si>
  <si>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</si>
  <si>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</si>
  <si>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</si>
  <si>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</si>
  <si>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</si>
  <si>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</si>
  <si>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</si>
  <si>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</si>
  <si>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</si>
  <si>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</si>
  <si>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</si>
  <si>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</si>
  <si>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</si>
  <si>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</si>
  <si>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</si>
  <si>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</si>
  <si>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</si>
  <si>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</si>
  <si>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</si>
  <si>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</si>
  <si>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</si>
  <si>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</si>
  <si>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</si>
  <si>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</si>
  <si>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</si>
  <si>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</si>
  <si>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</si>
  <si>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</si>
  <si>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</si>
  <si>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</si>
  <si>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</si>
  <si>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</si>
  <si>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</si>
  <si>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</si>
  <si>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</si>
  <si>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</si>
  <si>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</si>
  <si>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</si>
  <si>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</si>
  <si>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</si>
  <si>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</si>
  <si>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</si>
  <si>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</si>
  <si>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</si>
  <si>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</si>
  <si>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</si>
  <si>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</si>
  <si>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</si>
  <si>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</si>
  <si>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</si>
  <si>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</si>
  <si>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</si>
  <si>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</si>
  <si>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</si>
  <si>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</si>
  <si>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</si>
  <si>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</si>
  <si>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</si>
  <si>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</si>
  <si>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</si>
  <si>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</si>
  <si>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</si>
  <si>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</si>
  <si>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</si>
  <si>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</si>
  <si>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</si>
  <si>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</si>
  <si>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</si>
  <si>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</si>
  <si>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</si>
  <si>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</si>
  <si>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</si>
  <si>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</si>
  <si>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</si>
  <si>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</si>
  <si>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</si>
  <si>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</si>
  <si>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</si>
  <si>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</si>
  <si>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</si>
  <si>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</si>
  <si>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</si>
  <si>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</si>
  <si>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</si>
  <si>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</si>
  <si>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</si>
  <si>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</si>
  <si>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</si>
  <si>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</si>
  <si>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</si>
  <si>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</si>
  <si>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</si>
  <si>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</si>
  <si>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</si>
  <si>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</si>
  <si>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</si>
  <si>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</si>
  <si>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</si>
  <si>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</si>
  <si>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</si>
  <si>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</si>
  <si>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</si>
  <si>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</si>
  <si>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</si>
  <si>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</si>
  <si>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</si>
  <si>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</si>
  <si>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</si>
  <si>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</si>
  <si>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</si>
  <si>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</si>
  <si>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</si>
  <si>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</si>
  <si>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</si>
  <si>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</si>
  <si>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</si>
  <si>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</si>
  <si>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</si>
  <si>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</si>
  <si>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</si>
  <si>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</si>
  <si>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</si>
  <si>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</si>
  <si>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</si>
  <si>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</si>
  <si>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</si>
  <si>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</si>
  <si>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</si>
  <si>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</si>
  <si>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</si>
  <si>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</si>
  <si>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</si>
  <si>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</si>
  <si>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</si>
  <si>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</si>
  <si>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</si>
  <si>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</si>
  <si>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</si>
  <si>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</si>
  <si>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</si>
  <si>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</si>
  <si>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</si>
  <si>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</si>
  <si>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</si>
  <si>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</si>
  <si>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</si>
  <si>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</si>
  <si>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</si>
  <si>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</si>
  <si>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</si>
  <si>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</si>
  <si>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</si>
  <si>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</si>
  <si>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</si>
  <si>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</si>
  <si>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</si>
  <si>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</si>
  <si>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</si>
  <si>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</si>
  <si>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</si>
  <si>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</si>
  <si>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</si>
  <si>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</si>
  <si>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</si>
  <si>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</si>
  <si>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</si>
  <si>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</si>
  <si>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</si>
  <si>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</si>
  <si>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</si>
  <si>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</si>
  <si>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</si>
  <si>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</si>
  <si>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</si>
  <si>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</si>
  <si>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</si>
  <si>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</si>
  <si>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</si>
  <si>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</si>
  <si>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</si>
  <si>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</si>
  <si>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</si>
  <si>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</si>
  <si>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</si>
  <si>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</si>
  <si>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</si>
  <si>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</si>
  <si>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</si>
  <si>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</si>
  <si>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</si>
  <si>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</si>
  <si>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</si>
  <si>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</si>
  <si>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</si>
  <si>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</si>
  <si>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</si>
  <si>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</si>
  <si>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</si>
  <si>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</si>
  <si>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</si>
  <si>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</si>
  <si>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</si>
  <si>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</si>
  <si>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</si>
  <si>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</si>
  <si>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</si>
  <si>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</si>
  <si>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</si>
  <si>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</si>
  <si>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</si>
  <si>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</si>
  <si>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</si>
  <si>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</si>
  <si>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</si>
  <si>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</si>
  <si>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</si>
  <si>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</si>
  <si>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</si>
  <si>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</si>
  <si>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</si>
  <si>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</si>
  <si>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</si>
  <si>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</si>
  <si>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</si>
  <si>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</si>
  <si>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</si>
  <si>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</si>
  <si>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</si>
  <si>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</si>
  <si>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</si>
  <si>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</si>
  <si>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</si>
  <si>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</si>
  <si>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</si>
  <si>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</si>
  <si>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</si>
  <si>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</si>
  <si>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</si>
  <si>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</si>
  <si>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</si>
  <si>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</si>
  <si>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</si>
  <si>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</si>
  <si>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</si>
  <si>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</si>
  <si>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</si>
  <si>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</si>
  <si>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</si>
  <si>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</si>
  <si>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</si>
  <si>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</si>
  <si>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</si>
  <si>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</si>
  <si>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</si>
  <si>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</si>
  <si>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</si>
  <si>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</si>
  <si>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</si>
  <si>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</si>
  <si>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</si>
  <si>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</si>
  <si>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</si>
  <si>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</si>
  <si>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</si>
  <si>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</si>
  <si>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</si>
  <si>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</si>
  <si>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</si>
  <si>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</si>
  <si>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</si>
  <si>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</si>
  <si>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</si>
  <si>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</si>
  <si>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</si>
  <si>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</si>
  <si>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</si>
  <si>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</si>
  <si>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</si>
  <si>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</si>
  <si>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</si>
  <si>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</si>
  <si>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</si>
  <si>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</si>
  <si>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</si>
  <si>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</si>
  <si>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</si>
  <si>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</si>
  <si>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</si>
  <si>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</si>
  <si>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</si>
  <si>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</si>
  <si>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</si>
  <si>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</si>
  <si>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</si>
  <si>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</si>
  <si>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</si>
  <si>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</si>
  <si>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</si>
  <si>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</si>
  <si>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</si>
  <si>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</si>
  <si>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</si>
  <si>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</si>
  <si>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</si>
  <si>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</si>
  <si>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</si>
  <si>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</si>
  <si>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</si>
  <si>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</si>
  <si>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</si>
  <si>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</si>
  <si>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</si>
  <si>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</si>
  <si>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</si>
  <si>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</si>
  <si>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</si>
  <si>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</si>
  <si>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</si>
  <si>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</si>
  <si>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</si>
  <si>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</si>
  <si>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</si>
  <si>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</si>
  <si>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</si>
  <si>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</si>
  <si>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</si>
  <si>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</si>
  <si>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</si>
  <si>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</si>
  <si>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</si>
  <si>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</si>
  <si>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</si>
  <si>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</si>
  <si>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</si>
  <si>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</si>
  <si>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</si>
  <si>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</si>
  <si>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</si>
  <si>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</si>
  <si>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</si>
  <si>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</si>
  <si>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</si>
  <si>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</si>
  <si>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</si>
  <si>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</si>
  <si>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</si>
  <si>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</si>
  <si>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</si>
  <si>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</si>
  <si>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</si>
  <si>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</si>
  <si>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</si>
  <si>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</si>
  <si>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</si>
  <si>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</si>
  <si>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</si>
  <si>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</si>
  <si>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</si>
  <si>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</si>
  <si>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</si>
  <si>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</si>
  <si>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</si>
  <si>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</si>
  <si>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</si>
  <si>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</si>
  <si>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</si>
  <si>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</si>
  <si>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</si>
  <si>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</si>
  <si>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</si>
  <si>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</si>
  <si>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</si>
  <si>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</si>
  <si>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</si>
  <si>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</si>
  <si>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</si>
  <si>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</si>
  <si>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</si>
  <si>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</si>
  <si>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</si>
  <si>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</si>
  <si>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</si>
  <si>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</si>
  <si>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</si>
  <si>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</si>
  <si>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</si>
  <si>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</si>
  <si>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</si>
  <si>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</si>
  <si>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</si>
  <si>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</si>
  <si>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</si>
  <si>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</si>
  <si>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</si>
  <si>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</si>
  <si>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</si>
  <si>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</si>
  <si>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</si>
  <si>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</si>
  <si>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</si>
  <si>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</si>
  <si>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</si>
  <si>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</si>
  <si>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</si>
  <si>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</si>
  <si>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</si>
  <si>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</si>
  <si>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</si>
  <si>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</si>
  <si>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</si>
  <si>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</si>
  <si>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</si>
  <si>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</si>
  <si>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</si>
  <si>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</si>
  <si>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</si>
  <si>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</si>
  <si>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</si>
  <si>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</si>
  <si>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</si>
  <si>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</si>
  <si>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</si>
  <si>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</si>
  <si>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</si>
  <si>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</si>
  <si>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</si>
  <si>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</si>
  <si>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</si>
  <si>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</si>
  <si>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</si>
  <si>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</si>
  <si>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</si>
  <si>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</si>
  <si>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</si>
  <si>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</si>
  <si>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</si>
  <si>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</si>
  <si>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</si>
  <si>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</si>
  <si>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</si>
  <si>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</si>
  <si>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</si>
  <si>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</si>
  <si>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</si>
  <si>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</si>
  <si>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</si>
  <si>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</si>
  <si>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</si>
  <si>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</si>
  <si>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</si>
  <si>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</si>
  <si>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</si>
  <si>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</si>
  <si>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</si>
  <si>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</si>
  <si>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</si>
  <si>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</si>
  <si>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</si>
  <si>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</si>
  <si>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</si>
  <si>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</si>
  <si>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</si>
  <si>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</si>
  <si>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</si>
  <si>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</si>
  <si>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</si>
  <si>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</si>
  <si>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</si>
  <si>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</si>
  <si>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</si>
  <si>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</si>
  <si>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</si>
  <si>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</si>
  <si>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</si>
  <si>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</si>
  <si>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</si>
  <si>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</si>
  <si>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</si>
  <si>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</si>
  <si>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</si>
  <si>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</si>
  <si>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</si>
  <si>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</si>
  <si>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</si>
  <si>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</si>
  <si>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</si>
  <si>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</si>
  <si>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</si>
  <si>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</si>
  <si>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</si>
  <si>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</si>
  <si>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</si>
  <si>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</si>
  <si>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</si>
  <si>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</si>
  <si>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</si>
  <si>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</si>
  <si>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</si>
  <si>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</si>
  <si>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</si>
  <si>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</si>
  <si>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</si>
  <si>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</si>
  <si>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</si>
  <si>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</si>
  <si>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</si>
  <si>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</si>
  <si>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</si>
  <si>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</si>
  <si>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</si>
  <si>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</si>
  <si>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</si>
  <si>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</si>
  <si>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</si>
  <si>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</si>
  <si>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</si>
  <si>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</si>
  <si>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</si>
  <si>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</si>
  <si>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</si>
  <si>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</si>
  <si>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</si>
  <si>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</si>
  <si>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</si>
  <si>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</si>
  <si>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</si>
  <si>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</si>
  <si>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</si>
  <si>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</si>
  <si>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</si>
  <si>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</si>
  <si>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</si>
  <si>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</si>
  <si>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</si>
  <si>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</si>
  <si>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</si>
  <si>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</si>
  <si>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</si>
  <si>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</si>
  <si>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</si>
  <si>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</si>
  <si>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</si>
  <si>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</si>
  <si>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</si>
  <si>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</si>
  <si>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</si>
  <si>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</si>
  <si>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</si>
  <si>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</si>
  <si>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</si>
  <si>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</si>
  <si>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</si>
  <si>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</si>
  <si>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</si>
  <si>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</si>
  <si>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</si>
  <si>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</si>
  <si>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</si>
  <si>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</si>
  <si>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</si>
  <si>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</si>
  <si>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</si>
  <si>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</si>
  <si>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</si>
  <si>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</si>
  <si>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</si>
  <si>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</si>
  <si>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</si>
  <si>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</si>
  <si>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</si>
  <si>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</si>
  <si>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</si>
  <si>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</si>
  <si>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</si>
  <si>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</si>
  <si>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</si>
  <si>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</si>
  <si>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</si>
  <si>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</si>
  <si>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</si>
  <si>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</si>
  <si>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</si>
  <si>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</si>
  <si>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</si>
  <si>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</si>
  <si>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</si>
  <si>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</si>
  <si>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</si>
  <si>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</si>
  <si>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</si>
  <si>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</si>
  <si>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</si>
  <si>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</si>
  <si>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</si>
  <si>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</si>
  <si>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</si>
  <si>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</si>
  <si>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</si>
  <si>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</si>
  <si>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</si>
  <si>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</si>
  <si>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</si>
  <si>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</si>
  <si>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</si>
  <si>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</si>
  <si>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</si>
  <si>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</si>
  <si>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</si>
  <si>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</si>
  <si>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</si>
  <si>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</si>
  <si>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</si>
  <si>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</si>
  <si>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</si>
  <si>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</si>
  <si>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</si>
  <si>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</si>
  <si>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</si>
  <si>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</si>
  <si>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</si>
  <si>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</si>
  <si>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</si>
  <si>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</si>
  <si>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</si>
  <si>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</si>
  <si>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</si>
  <si>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</si>
  <si>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</si>
  <si>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</si>
  <si>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</si>
  <si>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</si>
  <si>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</si>
  <si>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</si>
  <si>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</si>
  <si>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</si>
  <si>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</si>
  <si>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</si>
  <si>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</si>
  <si>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</si>
  <si>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</si>
  <si>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</si>
  <si>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</si>
  <si>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</si>
  <si>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</si>
  <si>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</si>
  <si>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</si>
  <si>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</si>
  <si>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</si>
  <si>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</si>
  <si>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</si>
  <si>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</si>
  <si>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</si>
  <si>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</si>
  <si>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</si>
  <si>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</si>
  <si>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</si>
  <si>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</si>
  <si>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</si>
  <si>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</si>
  <si>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</si>
  <si>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</si>
  <si>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</si>
  <si>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</si>
  <si>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</si>
  <si>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</si>
  <si>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</si>
  <si>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</si>
  <si>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</si>
  <si>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</si>
  <si>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</si>
  <si>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</si>
  <si>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</si>
  <si>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</si>
  <si>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</si>
  <si>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</si>
  <si>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</si>
  <si>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</si>
  <si>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</si>
  <si>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</si>
  <si>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</si>
  <si>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</si>
  <si>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</si>
  <si>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</si>
  <si>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</si>
  <si>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</si>
  <si>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</si>
  <si>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</si>
  <si>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</si>
  <si>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</si>
  <si>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</si>
  <si>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</si>
  <si>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</si>
  <si>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</si>
  <si>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</si>
  <si>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</si>
  <si>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</si>
  <si>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</si>
  <si>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</si>
  <si>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</si>
  <si>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</si>
  <si>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</si>
  <si>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</si>
  <si>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</si>
  <si>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</si>
  <si>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</si>
  <si>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</si>
  <si>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</si>
  <si>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</si>
  <si>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</si>
  <si>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</si>
  <si>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</si>
  <si>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</si>
  <si>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</si>
  <si>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</si>
  <si>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</si>
  <si>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</si>
  <si>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</si>
  <si>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</si>
  <si>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</si>
  <si>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</si>
  <si>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</si>
  <si>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</si>
  <si>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</si>
  <si>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</si>
  <si>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</si>
  <si>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</si>
  <si>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</si>
  <si>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</si>
  <si>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</si>
  <si>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</si>
  <si>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</si>
  <si>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</si>
  <si>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</si>
  <si>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</si>
  <si>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</si>
  <si>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</si>
  <si>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</si>
  <si>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</si>
  <si>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</si>
  <si>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</si>
  <si>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</si>
  <si>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</si>
  <si>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</si>
  <si>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</si>
  <si>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</si>
  <si>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</si>
  <si>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</si>
  <si>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</si>
  <si>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</si>
  <si>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</si>
  <si>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</si>
  <si>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</si>
  <si>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</si>
  <si>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</si>
  <si>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</si>
  <si>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</si>
  <si>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</si>
  <si>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</si>
  <si>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</si>
  <si>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</si>
  <si>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</si>
  <si>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</si>
  <si>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</si>
  <si>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</si>
  <si>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</si>
  <si>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</si>
  <si>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</si>
  <si>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</si>
  <si>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</si>
  <si>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</si>
  <si>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</si>
  <si>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</si>
  <si>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</si>
  <si>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</si>
  <si>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</si>
  <si>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</si>
  <si>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</si>
  <si>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</si>
  <si>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</si>
  <si>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</si>
  <si>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</si>
  <si>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</si>
  <si>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</si>
  <si>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</si>
  <si>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</si>
  <si>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</si>
  <si>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</si>
  <si>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</si>
  <si>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</si>
  <si>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</si>
  <si>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</si>
  <si>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</si>
  <si>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</si>
  <si>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</si>
  <si>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</si>
  <si>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</si>
  <si>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</si>
  <si>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</si>
  <si>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</si>
  <si>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</si>
  <si>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</si>
  <si>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</si>
  <si>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</si>
  <si>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</si>
  <si>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</si>
  <si>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</si>
  <si>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</si>
  <si>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</si>
  <si>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</si>
  <si>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</si>
  <si>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</si>
  <si>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</si>
  <si>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</si>
  <si>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</si>
  <si>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</si>
  <si>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</si>
  <si>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</si>
  <si>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</si>
  <si>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</si>
  <si>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</si>
  <si>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</si>
  <si>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</si>
  <si>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</si>
  <si>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</si>
  <si>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</si>
  <si>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</si>
  <si>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</si>
  <si>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</si>
  <si>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</si>
  <si>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</si>
  <si>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</si>
  <si>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</si>
  <si>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</si>
  <si>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</si>
  <si>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</si>
  <si>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</si>
  <si>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</si>
  <si>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</si>
  <si>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</si>
  <si>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</si>
  <si>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</si>
  <si>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</si>
  <si>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</si>
  <si>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</si>
  <si>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</si>
  <si>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</si>
  <si>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</si>
  <si>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</si>
  <si>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</si>
  <si>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</si>
  <si>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</si>
  <si>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</si>
  <si>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</si>
  <si>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</si>
  <si>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</si>
  <si>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</si>
  <si>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</si>
  <si>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</si>
  <si>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</si>
  <si>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</si>
  <si>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</si>
  <si>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</si>
  <si>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</si>
  <si>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</si>
  <si>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</si>
  <si>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</si>
  <si>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</si>
  <si>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</si>
  <si>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</si>
  <si>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</si>
  <si>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</si>
  <si>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</si>
  <si>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</si>
  <si>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</si>
  <si>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</si>
  <si>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</si>
  <si>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</si>
  <si>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</si>
  <si>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</si>
  <si>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</si>
  <si>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</si>
  <si>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</si>
  <si>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</si>
  <si>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</si>
  <si>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</si>
  <si>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</si>
  <si>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</si>
  <si>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</si>
  <si>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</si>
  <si>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</si>
  <si>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</si>
  <si>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</si>
  <si>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</si>
  <si>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</si>
  <si>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</si>
  <si>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</si>
  <si>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</si>
  <si>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</si>
  <si>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</si>
  <si>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</si>
  <si>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</si>
  <si>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</si>
  <si>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</si>
  <si>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</si>
  <si>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</si>
  <si>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</si>
  <si>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</si>
  <si>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</si>
  <si>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</si>
  <si>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</si>
  <si>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</si>
  <si>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</si>
  <si>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</si>
  <si>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</si>
  <si>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</si>
  <si>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</si>
  <si>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</si>
  <si>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</si>
  <si>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</si>
  <si>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</si>
  <si>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</si>
  <si>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</si>
  <si>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</si>
  <si>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</si>
  <si>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</si>
  <si>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</si>
  <si>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</si>
  <si>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</si>
  <si>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</si>
  <si>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</si>
  <si>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</si>
  <si>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</si>
  <si>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</si>
  <si>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</si>
  <si>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</si>
  <si>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</si>
  <si>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</si>
  <si>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</si>
  <si>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</si>
  <si>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</si>
  <si>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</si>
  <si>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</si>
  <si>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</si>
  <si>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</si>
  <si>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</si>
  <si>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</si>
  <si>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</si>
  <si>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</si>
  <si>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</si>
  <si>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</si>
  <si>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</si>
  <si>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</si>
  <si>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</si>
  <si>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</si>
  <si>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</si>
  <si>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</si>
  <si>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</si>
  <si>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</si>
  <si>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</si>
  <si>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</si>
  <si>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</si>
  <si>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</si>
  <si>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</si>
  <si>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</si>
  <si>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</si>
  <si>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</si>
  <si>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</si>
  <si>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</si>
  <si>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</si>
  <si>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</si>
  <si>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</si>
  <si>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</si>
  <si>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</si>
  <si>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</si>
  <si>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</si>
  <si>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</si>
  <si>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</si>
  <si>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</si>
  <si>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</si>
  <si>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</si>
  <si>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</si>
  <si>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</si>
  <si>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</si>
  <si>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</si>
  <si>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</si>
  <si>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</si>
  <si>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</si>
  <si>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</si>
  <si>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</si>
  <si>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</si>
  <si>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</si>
  <si>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</si>
  <si>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</si>
  <si>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</si>
  <si>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</si>
  <si>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</si>
  <si>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</si>
  <si>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</si>
  <si>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</si>
  <si>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</si>
  <si>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</si>
  <si>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</si>
  <si>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</si>
  <si>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</si>
  <si>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</si>
  <si>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</si>
  <si>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</si>
  <si>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</si>
  <si>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</si>
  <si>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</si>
  <si>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</si>
  <si>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</si>
  <si>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</si>
  <si>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</si>
  <si>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</si>
  <si>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</si>
  <si>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</si>
  <si>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</si>
  <si>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</si>
  <si>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</si>
  <si>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</si>
  <si>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</si>
  <si>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</si>
  <si>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</si>
  <si>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</si>
  <si>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</si>
  <si>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</si>
  <si>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</si>
  <si>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</si>
  <si>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</si>
  <si>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</si>
  <si>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</si>
  <si>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</si>
  <si>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</si>
  <si>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</si>
  <si>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</si>
  <si>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</si>
  <si>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</si>
  <si>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</si>
  <si>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</si>
  <si>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</si>
  <si>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</si>
  <si>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</si>
  <si>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</si>
  <si>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</si>
  <si>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</si>
  <si>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</si>
  <si>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</si>
  <si>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</si>
  <si>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</si>
  <si>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</si>
  <si>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</si>
  <si>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</si>
  <si>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</si>
  <si>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</si>
  <si>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</si>
  <si>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</si>
  <si>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</si>
  <si>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</si>
  <si>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</si>
  <si>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</si>
  <si>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</si>
  <si>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</si>
  <si>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</si>
  <si>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</si>
  <si>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</si>
  <si>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</si>
  <si>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</si>
  <si>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</si>
  <si>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</si>
  <si>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</si>
  <si>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</si>
  <si>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</si>
  <si>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</si>
  <si>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</si>
  <si>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</si>
  <si>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</si>
  <si>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</si>
  <si>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</si>
  <si>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</si>
  <si>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</si>
  <si>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</si>
  <si>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</si>
  <si>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</si>
  <si>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</si>
  <si>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</si>
  <si>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</si>
  <si>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</si>
  <si>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</si>
  <si>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</si>
  <si>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</si>
  <si>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</si>
  <si>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</si>
  <si>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</si>
  <si>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</si>
  <si>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</si>
  <si>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</si>
  <si>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</si>
  <si>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</si>
  <si>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</si>
  <si>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</si>
  <si>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</si>
  <si>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</si>
  <si>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</si>
  <si>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</si>
  <si>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</si>
  <si>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</si>
  <si>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</si>
  <si>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</si>
  <si>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</si>
  <si>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</si>
  <si>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</si>
  <si>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</si>
  <si>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</si>
  <si>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</si>
  <si>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</si>
  <si>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</si>
  <si>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</si>
  <si>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</si>
  <si>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</si>
  <si>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</si>
  <si>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</si>
  <si>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</si>
  <si>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</si>
  <si>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</si>
  <si>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</si>
  <si>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</si>
  <si>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</si>
  <si>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</si>
  <si>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</si>
  <si>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</si>
  <si>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</si>
  <si>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</si>
  <si>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</si>
  <si>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</si>
  <si>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</si>
  <si>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</si>
  <si>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</si>
  <si>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</si>
  <si>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</si>
  <si>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</si>
  <si>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</si>
  <si>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</si>
  <si>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</si>
  <si>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</si>
  <si>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</si>
  <si>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</si>
  <si>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</si>
  <si>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</si>
  <si>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</si>
  <si>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</si>
  <si>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</si>
  <si>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</si>
  <si>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</si>
  <si>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</si>
  <si>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</si>
  <si>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</si>
  <si>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</si>
  <si>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</si>
  <si>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</si>
  <si>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</si>
  <si>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</si>
  <si>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</si>
  <si>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</si>
  <si>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</si>
  <si>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</si>
  <si>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</si>
  <si>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</si>
  <si>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</si>
  <si>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</si>
  <si>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</si>
  <si>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</si>
  <si>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</si>
  <si>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</si>
  <si>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</si>
  <si>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</si>
  <si>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</si>
  <si>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</si>
  <si>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</si>
  <si>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</si>
  <si>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</si>
  <si>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</si>
  <si>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</si>
  <si>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</si>
  <si>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</si>
  <si>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</si>
  <si>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</si>
  <si>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</si>
  <si>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</si>
  <si>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</si>
  <si>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</si>
  <si>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</si>
  <si>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</si>
  <si>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</si>
  <si>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</si>
  <si>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</si>
  <si>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</si>
  <si>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</si>
  <si>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</si>
  <si>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</si>
  <si>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</si>
  <si>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</si>
  <si>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</si>
  <si>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</si>
  <si>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</si>
  <si>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</si>
  <si>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</si>
  <si>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</si>
  <si>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</si>
  <si>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</si>
  <si>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</si>
  <si>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</si>
  <si>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</si>
  <si>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</si>
  <si>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</si>
  <si>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</si>
  <si>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</si>
  <si>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</si>
  <si>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</si>
  <si>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</si>
  <si>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</si>
  <si>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</si>
  <si>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</si>
  <si>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</si>
  <si>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</si>
  <si>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</si>
  <si>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</si>
  <si>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</si>
  <si>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</si>
  <si>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</si>
  <si>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</si>
  <si>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</si>
  <si>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</si>
  <si>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</si>
  <si>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</si>
  <si>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</si>
  <si>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</si>
  <si>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</si>
  <si>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</si>
  <si>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</si>
  <si>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</si>
  <si>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</si>
  <si>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</si>
  <si>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</si>
  <si>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</si>
  <si>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</si>
  <si>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</si>
  <si>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</si>
  <si>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</si>
  <si>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</si>
  <si>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</si>
  <si>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</si>
  <si>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</si>
  <si>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</si>
  <si>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</si>
  <si>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</si>
  <si>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</si>
  <si>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</si>
  <si>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</si>
  <si>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</si>
  <si>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</si>
  <si>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</si>
  <si>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</si>
  <si>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</si>
  <si>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</si>
  <si>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</si>
  <si>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</si>
  <si>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</si>
  <si>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</si>
  <si>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</si>
  <si>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</si>
  <si>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</si>
  <si>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</si>
  <si>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</si>
  <si>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</si>
  <si>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</si>
  <si>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</si>
  <si>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</si>
  <si>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</si>
  <si>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</si>
  <si>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</si>
  <si>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</si>
  <si>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</si>
  <si>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</si>
  <si>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</si>
  <si>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</si>
  <si>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</si>
  <si>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</si>
  <si>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</si>
  <si>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</si>
  <si>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</si>
  <si>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</si>
  <si>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</si>
  <si>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</si>
  <si>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</si>
  <si>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</si>
  <si>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</si>
  <si>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</si>
  <si>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</si>
  <si>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</si>
  <si>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</si>
  <si>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</si>
  <si>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</si>
  <si>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</si>
  <si>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</si>
  <si>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</si>
  <si>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</si>
  <si>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</si>
  <si>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</si>
  <si>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</si>
  <si>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</si>
  <si>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</si>
  <si>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</si>
  <si>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</si>
  <si>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</si>
  <si>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</si>
  <si>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</si>
  <si>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</si>
  <si>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</si>
  <si>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</si>
  <si>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</si>
  <si>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</si>
  <si>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</si>
  <si>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</si>
  <si>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</si>
  <si>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</si>
  <si>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</si>
  <si>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</si>
  <si>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</si>
  <si>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</si>
  <si>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</si>
  <si>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</si>
  <si>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</si>
  <si>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</si>
  <si>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</si>
  <si>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</si>
  <si>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</si>
  <si>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</si>
  <si>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</si>
  <si>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</si>
  <si>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</si>
  <si>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</si>
  <si>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</si>
  <si>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</si>
  <si>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</si>
  <si>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</si>
  <si>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</si>
  <si>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</si>
  <si>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</si>
  <si>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</si>
  <si>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</si>
  <si>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</si>
  <si>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</si>
  <si>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</si>
  <si>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</si>
  <si>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</si>
  <si>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</si>
  <si>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</si>
  <si>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</si>
  <si>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</si>
  <si>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</si>
  <si>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</si>
  <si>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</si>
  <si>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</si>
  <si>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</si>
  <si>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</si>
  <si>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</si>
  <si>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</si>
  <si>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</si>
  <si>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</si>
  <si>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</si>
  <si>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</si>
  <si>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</si>
  <si>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</si>
  <si>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</si>
  <si>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</si>
  <si>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</si>
  <si>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</si>
  <si>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</si>
  <si>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</si>
  <si>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</si>
  <si>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</si>
  <si>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</si>
  <si>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</si>
  <si>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</si>
  <si>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</si>
  <si>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</si>
  <si>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</si>
  <si>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</si>
  <si>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</si>
  <si>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</si>
  <si>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</si>
  <si>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</si>
  <si>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</si>
  <si>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</si>
  <si>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</si>
  <si>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</si>
  <si>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</si>
  <si>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</si>
  <si>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</si>
  <si>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</si>
  <si>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</si>
  <si>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</si>
  <si>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</si>
  <si>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</si>
  <si>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</si>
  <si>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</si>
  <si>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</si>
  <si>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</si>
  <si>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</si>
  <si>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</si>
  <si>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</si>
  <si>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</si>
  <si>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</si>
  <si>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</si>
  <si>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</si>
  <si>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</si>
  <si>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</si>
  <si>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</si>
  <si>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</si>
  <si>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</si>
  <si>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</si>
  <si>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</si>
  <si>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</si>
  <si>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</si>
  <si>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</si>
  <si>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</si>
  <si>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</si>
  <si>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</si>
  <si>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</si>
  <si>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</si>
  <si>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</si>
  <si>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</si>
  <si>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</si>
  <si>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</si>
  <si>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</si>
  <si>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</si>
  <si>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</si>
  <si>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</si>
  <si>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</si>
  <si>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</si>
  <si>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</si>
  <si>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</si>
  <si>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</si>
  <si>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</si>
  <si>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</si>
  <si>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</si>
  <si>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</si>
  <si>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</si>
  <si>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</si>
  <si>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</si>
  <si>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</si>
  <si>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</si>
  <si>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</si>
  <si>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</si>
  <si>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</si>
  <si>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</si>
  <si>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</si>
  <si>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</si>
  <si>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</si>
  <si>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</si>
  <si>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</si>
  <si>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</si>
  <si>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</si>
  <si>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</si>
  <si>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</si>
  <si>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</si>
  <si>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</si>
  <si>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</si>
  <si>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</si>
  <si>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</si>
  <si>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</si>
  <si>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</si>
  <si>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</si>
  <si>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</si>
  <si>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</si>
  <si>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</si>
  <si>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</si>
  <si>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</si>
  <si>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</si>
  <si>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</si>
  <si>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</si>
  <si>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</si>
  <si>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</si>
  <si>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</si>
  <si>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</si>
  <si>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</si>
  <si>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</si>
  <si>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</si>
  <si>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</si>
  <si>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</si>
  <si>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</si>
  <si>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</si>
  <si>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</si>
  <si>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</si>
  <si>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</si>
  <si>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</si>
  <si>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</si>
  <si>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</si>
  <si>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</si>
  <si>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</si>
  <si>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</si>
  <si>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</si>
  <si>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</si>
  <si>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</si>
  <si>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</si>
  <si>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</si>
  <si>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</si>
  <si>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</si>
  <si>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</si>
  <si>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</si>
  <si>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</si>
  <si>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</si>
  <si>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</si>
  <si>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</si>
  <si>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</si>
  <si>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</si>
  <si>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</si>
  <si>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</si>
  <si>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</si>
  <si>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</si>
  <si>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</si>
  <si>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</si>
  <si>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</si>
  <si>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</si>
  <si>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</si>
  <si>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</si>
  <si>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</si>
  <si>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</si>
  <si>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</si>
  <si>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</si>
  <si>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</si>
  <si>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</si>
  <si>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</si>
  <si>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</si>
  <si>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</si>
  <si>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</si>
  <si>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</si>
  <si>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</si>
  <si>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</si>
  <si>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</si>
  <si>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</si>
  <si>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</si>
  <si>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</si>
  <si>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</si>
  <si>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</si>
  <si>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</si>
  <si>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</si>
  <si>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</si>
  <si>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</si>
  <si>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</si>
  <si>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</si>
  <si>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</si>
  <si>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</si>
  <si>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</si>
  <si>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</si>
  <si>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</si>
  <si>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</si>
  <si>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</si>
  <si>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</si>
  <si>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</si>
  <si>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</si>
  <si>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</si>
  <si>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</si>
  <si>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</si>
  <si>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</si>
  <si>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</si>
  <si>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</si>
  <si>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</si>
  <si>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</si>
  <si>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</si>
  <si>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</si>
  <si>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</si>
  <si>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</si>
  <si>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</si>
  <si>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</si>
  <si>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</si>
  <si>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</si>
  <si>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</si>
  <si>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</si>
  <si>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</si>
  <si>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</si>
  <si>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</si>
  <si>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</si>
  <si>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</si>
  <si>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</si>
  <si>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</si>
  <si>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</si>
  <si>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</si>
  <si>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</si>
  <si>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</si>
  <si>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</si>
  <si>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</si>
  <si>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</si>
  <si>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</si>
  <si>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</si>
  <si>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</si>
  <si>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</si>
  <si>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</si>
  <si>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</si>
  <si>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</si>
  <si>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</si>
  <si>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</si>
  <si>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</si>
  <si>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</si>
  <si>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</si>
  <si>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</si>
  <si>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</si>
  <si>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</si>
  <si>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</si>
  <si>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</si>
  <si>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</si>
  <si>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</si>
  <si>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</si>
  <si>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</si>
  <si>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</si>
  <si>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</si>
  <si>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</si>
  <si>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</si>
  <si>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</si>
  <si>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</si>
  <si>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</si>
  <si>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</si>
  <si>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</si>
  <si>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</si>
  <si>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</si>
  <si>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</si>
  <si>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</si>
  <si>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</si>
  <si>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</si>
  <si>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</si>
  <si>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</si>
  <si>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</si>
  <si>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</si>
  <si>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</si>
  <si>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</si>
  <si>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</si>
  <si>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</si>
  <si>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</si>
  <si>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</si>
  <si>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</si>
  <si>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</si>
  <si>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</si>
  <si>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</si>
  <si>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</si>
  <si>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</si>
  <si>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</si>
  <si>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</si>
  <si>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</si>
  <si>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</si>
  <si>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</si>
  <si>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</si>
  <si>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</si>
  <si>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</si>
  <si>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</si>
  <si>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</si>
  <si>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</si>
  <si>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</si>
  <si>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</si>
  <si>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</si>
  <si>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</si>
  <si>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</si>
  <si>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</si>
  <si>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</si>
  <si>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</si>
  <si>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</si>
  <si>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</si>
  <si>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</si>
  <si>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</si>
  <si>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</si>
  <si>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</si>
  <si>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</si>
  <si>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</si>
  <si>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</si>
  <si>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</si>
  <si>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</si>
  <si>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</si>
  <si>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</si>
  <si>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</si>
  <si>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</si>
  <si>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</si>
  <si>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</si>
  <si>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</si>
  <si>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</si>
  <si>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</si>
  <si>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</si>
  <si>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</si>
  <si>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</si>
  <si>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</si>
  <si>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</si>
  <si>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</si>
  <si>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</si>
  <si>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</si>
  <si>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</si>
  <si>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</si>
  <si>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</si>
  <si>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</si>
  <si>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</si>
  <si>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</si>
  <si>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</si>
  <si>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</si>
  <si>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</si>
  <si>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</si>
  <si>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</si>
  <si>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</si>
  <si>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</si>
  <si>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</si>
  <si>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</si>
  <si>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</si>
  <si>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</si>
  <si>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</si>
  <si>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</si>
  <si>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</si>
  <si>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</si>
  <si>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</si>
  <si>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</si>
  <si>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</si>
  <si>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</si>
  <si>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</si>
  <si>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</si>
  <si>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</si>
  <si>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</si>
  <si>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</si>
  <si>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</si>
  <si>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</si>
  <si>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</si>
  <si>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</si>
  <si>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</si>
  <si>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</si>
  <si>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</si>
  <si>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</si>
  <si>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</si>
  <si>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</si>
  <si>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</si>
  <si>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</si>
  <si>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</si>
  <si>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</si>
  <si>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</si>
  <si>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</si>
  <si>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</si>
  <si>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</si>
  <si>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</si>
  <si>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</si>
  <si>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</si>
  <si>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</si>
  <si>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</si>
  <si>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</si>
  <si>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</si>
  <si>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</si>
  <si>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</si>
  <si>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</si>
  <si>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</si>
  <si>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</si>
  <si>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</si>
  <si>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</si>
  <si>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</si>
  <si>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</si>
  <si>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</si>
  <si>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</si>
  <si>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</si>
  <si>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</si>
  <si>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</si>
  <si>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</si>
  <si>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</si>
  <si>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</si>
  <si>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</si>
  <si>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</si>
  <si>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</si>
  <si>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</si>
  <si>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</si>
  <si>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</si>
  <si>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</si>
  <si>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</si>
  <si>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</si>
  <si>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</si>
  <si>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</si>
  <si>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</si>
  <si>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</si>
  <si>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</si>
  <si>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</si>
  <si>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</si>
  <si>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</si>
  <si>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</si>
  <si>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</si>
  <si>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</si>
  <si>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</si>
  <si>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</si>
  <si>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</si>
  <si>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</si>
  <si>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</si>
  <si>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</si>
  <si>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</si>
  <si>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</si>
  <si>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</si>
  <si>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</si>
  <si>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</si>
  <si>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</si>
  <si>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</si>
  <si>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</si>
  <si>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</si>
  <si>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</si>
  <si>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</si>
  <si>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</si>
  <si>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</si>
  <si>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</si>
  <si>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</si>
  <si>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</si>
  <si>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</si>
  <si>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</si>
  <si>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</si>
  <si>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</si>
  <si>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</si>
  <si>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</si>
  <si>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</si>
  <si>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</si>
  <si>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</si>
  <si>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</si>
  <si>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</si>
  <si>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</si>
  <si>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</si>
  <si>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</si>
  <si>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</si>
  <si>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</si>
  <si>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</si>
  <si>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</si>
  <si>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</si>
  <si>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</si>
  <si>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</si>
  <si>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</si>
  <si>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</si>
  <si>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</si>
  <si>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</si>
  <si>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</si>
  <si>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</si>
  <si>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</si>
  <si>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</si>
  <si>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</si>
  <si>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</si>
  <si>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</si>
  <si>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</si>
  <si>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</si>
  <si>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</si>
  <si>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</si>
  <si>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</si>
  <si>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</si>
  <si>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</si>
  <si>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</si>
  <si>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</si>
  <si>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</si>
  <si>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</si>
  <si>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</si>
  <si>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</si>
  <si>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</si>
  <si>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</si>
  <si>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</si>
  <si>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</si>
  <si>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</si>
  <si>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</si>
  <si>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</si>
  <si>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</si>
  <si>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</si>
  <si>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</si>
  <si>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</si>
  <si>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</si>
  <si>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</si>
  <si>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</si>
  <si>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</si>
  <si>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</si>
  <si>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</si>
  <si>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</si>
  <si>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</si>
  <si>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</si>
  <si>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</si>
  <si>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</si>
  <si>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</si>
  <si>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</si>
  <si>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</si>
  <si>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</si>
  <si>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</si>
  <si>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</si>
  <si>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</si>
  <si>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</si>
  <si>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</si>
  <si>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</si>
  <si>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</si>
  <si>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</si>
  <si>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</si>
  <si>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</si>
  <si>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</si>
  <si>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</si>
  <si>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</si>
  <si>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</si>
  <si>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</si>
  <si>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</si>
  <si>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</si>
  <si>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</si>
  <si>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</si>
  <si>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</si>
  <si>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</si>
  <si>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</si>
  <si>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</si>
  <si>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</si>
  <si>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</si>
  <si>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</si>
  <si>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</si>
  <si>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</si>
  <si>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</si>
  <si>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</si>
  <si>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</si>
  <si>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</si>
  <si>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</si>
  <si>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</si>
  <si>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</si>
  <si>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</si>
  <si>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</si>
  <si>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</si>
  <si>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</si>
  <si>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</si>
  <si>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</si>
  <si>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</si>
  <si>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</si>
  <si>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</si>
  <si>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</si>
  <si>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</si>
  <si>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</si>
  <si>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</si>
  <si>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</si>
  <si>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</si>
  <si>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</si>
  <si>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</si>
  <si>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</si>
  <si>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</si>
  <si>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</si>
  <si>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</si>
  <si>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</si>
  <si>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</si>
  <si>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</si>
  <si>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</si>
  <si>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</si>
  <si>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</si>
  <si>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</si>
  <si>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</si>
  <si>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</si>
  <si>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</si>
  <si>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</si>
  <si>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</si>
  <si>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</si>
  <si>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</si>
  <si>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</si>
  <si>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</si>
  <si>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</si>
  <si>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</si>
  <si>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</si>
  <si>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</si>
  <si>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</si>
  <si>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</si>
  <si>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</si>
  <si>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</si>
  <si>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</si>
  <si>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</si>
  <si>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</si>
  <si>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</si>
  <si>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</si>
  <si>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</si>
  <si>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</si>
  <si>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</si>
  <si>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</si>
  <si>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</si>
  <si>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</si>
  <si>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</si>
  <si>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</si>
  <si>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</si>
  <si>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</si>
  <si>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</si>
  <si>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</si>
  <si>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</si>
  <si>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</si>
  <si>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</si>
  <si>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</si>
  <si>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</si>
  <si>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</si>
  <si>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</si>
  <si>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</si>
  <si>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</si>
  <si>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</si>
  <si>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</si>
  <si>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</si>
  <si>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</si>
  <si>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</si>
  <si>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</si>
  <si>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</si>
  <si>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</si>
  <si>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</si>
  <si>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</si>
  <si>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</si>
  <si>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</si>
  <si>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</si>
  <si>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</si>
  <si>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</si>
  <si>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</si>
  <si>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</si>
  <si>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</si>
  <si>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</si>
  <si>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</si>
  <si>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</si>
  <si>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</si>
  <si>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</si>
  <si>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</si>
  <si>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</si>
  <si>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</si>
  <si>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</si>
  <si>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</si>
  <si>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</si>
  <si>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</si>
  <si>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</si>
  <si>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</si>
  <si>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</si>
  <si>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</si>
  <si>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</si>
  <si>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</si>
  <si>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</si>
  <si>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</si>
  <si>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</si>
  <si>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</si>
  <si>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</si>
  <si>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</si>
  <si>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</si>
  <si>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</si>
  <si>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</si>
  <si>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</si>
  <si>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</si>
  <si>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</si>
  <si>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</si>
  <si>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</si>
  <si>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</si>
  <si>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</si>
  <si>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</si>
  <si>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</si>
  <si>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</si>
  <si>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</si>
  <si>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</si>
  <si>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</si>
  <si>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</si>
  <si>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</si>
  <si>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</si>
  <si>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</si>
  <si>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</si>
  <si>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</si>
  <si>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</si>
  <si>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</si>
  <si>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</si>
  <si>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</si>
  <si>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</si>
  <si>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</si>
  <si>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</si>
  <si>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</si>
  <si>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</si>
  <si>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</si>
  <si>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</si>
  <si>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</si>
  <si>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</si>
  <si>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</si>
  <si>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</si>
  <si>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</si>
  <si>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</si>
  <si>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</si>
  <si>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</si>
  <si>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</si>
  <si>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</si>
  <si>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</si>
  <si>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</si>
  <si>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</si>
  <si>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</si>
  <si>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</si>
  <si>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</si>
  <si>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</si>
  <si>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</si>
  <si>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</si>
  <si>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</si>
  <si>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</si>
  <si>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</si>
  <si>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</si>
  <si>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</si>
  <si>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</si>
  <si>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</si>
  <si>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</si>
  <si>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</si>
  <si>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</si>
  <si>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</si>
  <si>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</si>
  <si>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</si>
  <si>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</si>
  <si>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</si>
  <si>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</si>
  <si>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</si>
  <si>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</si>
  <si>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</si>
  <si>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</si>
  <si>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</si>
  <si>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</si>
  <si>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</si>
  <si>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</si>
  <si>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</si>
  <si>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</si>
  <si>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</si>
  <si>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</si>
  <si>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</si>
  <si>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</si>
  <si>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</si>
  <si>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</si>
  <si>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</si>
  <si>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</si>
  <si>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</si>
  <si>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</si>
  <si>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</si>
  <si>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</si>
  <si>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</si>
  <si>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</si>
  <si>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</si>
  <si>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</si>
  <si>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</si>
  <si>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</si>
  <si>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</si>
  <si>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</si>
  <si>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</si>
  <si>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</si>
  <si>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</si>
  <si>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</si>
  <si>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</si>
  <si>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</si>
  <si>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</si>
  <si>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</si>
  <si>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</si>
  <si>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</si>
  <si>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</si>
  <si>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</si>
  <si>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</si>
  <si>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</si>
  <si>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</si>
  <si>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</si>
  <si>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</si>
  <si>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</si>
  <si>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</si>
  <si>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</si>
  <si>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</si>
  <si>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</si>
  <si>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</si>
  <si>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</si>
  <si>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</si>
  <si>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</si>
  <si>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</si>
  <si>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</si>
  <si>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Desco Industries Inc.</t>
  </si>
  <si>
    <t>06722</t>
  </si>
  <si>
    <t>LABEL, ATTENTION, RS-471, 2'' x 2'', ROLL OF 500</t>
  </si>
  <si>
    <t>Jeffrey Bell</t>
  </si>
  <si>
    <t>Jeffrey.Bell@StaticControl.com</t>
  </si>
  <si>
    <t>919-718-2820</t>
  </si>
  <si>
    <t>https://desco.descoindustries.com/pdf/Regulatory-Statement-Desco-Industries.pdf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</si>
</sst>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effrey.Bell@StaticContro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desco.descoindustries.com/pdf/Regulatory-Statement-Desco-Industries.pdf" TargetMode="External"/><Relationship Id="rId4" Type="http://schemas.openxmlformats.org/officeDocument/2006/relationships/hyperlink" Target="mailto:Jeffrey.Bell@StaticContro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70"/>
      <c r="B2" s="38" t="s">
        <v>847</v>
      </c>
      <c r="C2" s="36"/>
      <c r="D2" s="206"/>
      <c r="E2" s="3"/>
      <c r="F2" s="36"/>
      <c r="G2" s="34"/>
    </row>
    <row r="3" spans="1:7">
      <c r="A3" s="370"/>
      <c r="B3" s="5" t="s">
        <v>839</v>
      </c>
      <c r="C3" s="6"/>
      <c r="D3" s="207"/>
      <c r="E3" s="3"/>
      <c r="F3" s="6"/>
      <c r="G3" s="34"/>
    </row>
    <row r="4" spans="1:7" ht="15.75">
      <c r="A4" s="370"/>
      <c r="B4" s="41" t="s">
        <v>849</v>
      </c>
      <c r="C4" s="7"/>
      <c r="D4" s="208"/>
      <c r="E4" s="3"/>
      <c r="F4" s="7"/>
      <c r="G4" s="34"/>
    </row>
    <row r="5" spans="1:7">
      <c r="A5" s="370"/>
      <c r="B5" s="40" t="s">
        <v>1040</v>
      </c>
      <c r="C5" s="4"/>
      <c r="D5" s="209"/>
      <c r="E5" s="3"/>
      <c r="F5" s="4"/>
      <c r="G5" s="34"/>
    </row>
    <row r="6" spans="1:7">
      <c r="A6" s="370"/>
      <c r="B6" s="8"/>
      <c r="C6" s="8"/>
      <c r="D6" s="210"/>
      <c r="E6" s="8"/>
      <c r="F6" s="8"/>
      <c r="G6" s="34"/>
    </row>
    <row r="7" spans="1:7">
      <c r="A7" s="370"/>
      <c r="B7" s="8"/>
      <c r="C7" s="8"/>
      <c r="D7" s="210"/>
      <c r="E7" s="8"/>
      <c r="F7" s="8"/>
      <c r="G7" s="34"/>
    </row>
    <row r="8" spans="1:7">
      <c r="A8" s="370"/>
      <c r="B8" s="8"/>
      <c r="C8" s="8"/>
      <c r="D8" s="210"/>
      <c r="E8" s="8"/>
      <c r="F8" s="8"/>
      <c r="G8" s="34"/>
    </row>
    <row r="9" spans="1:7">
      <c r="A9" s="370"/>
      <c r="B9" s="373" t="s">
        <v>850</v>
      </c>
      <c r="C9" s="373"/>
      <c r="D9" s="373"/>
      <c r="E9" s="373"/>
      <c r="F9" s="373"/>
      <c r="G9" s="34"/>
    </row>
    <row r="10" spans="1:7" ht="27" customHeight="1">
      <c r="A10" s="370"/>
      <c r="B10" s="374" t="s">
        <v>438</v>
      </c>
      <c r="C10" s="374"/>
      <c r="D10" s="374"/>
      <c r="E10" s="374"/>
      <c r="F10" s="374"/>
      <c r="G10" s="34"/>
    </row>
    <row r="11" spans="1:7" ht="27" customHeight="1">
      <c r="A11" s="370"/>
      <c r="B11" s="375"/>
      <c r="C11" s="375"/>
      <c r="D11" s="375"/>
      <c r="E11" s="375"/>
      <c r="F11" s="375"/>
      <c r="G11" s="34"/>
    </row>
    <row r="12" spans="1:7">
      <c r="A12" s="370"/>
      <c r="B12" s="42" t="s">
        <v>848</v>
      </c>
      <c r="C12" s="43" t="s">
        <v>851</v>
      </c>
      <c r="D12" s="211" t="s">
        <v>852</v>
      </c>
      <c r="E12" s="43" t="s">
        <v>612</v>
      </c>
      <c r="F12" s="43" t="s">
        <v>613</v>
      </c>
      <c r="G12" s="34"/>
    </row>
    <row r="13" spans="1:7" ht="33.75">
      <c r="A13" s="370"/>
      <c r="B13" s="2">
        <v>1</v>
      </c>
      <c r="C13" s="37" t="s">
        <v>1088</v>
      </c>
      <c r="D13" s="39" t="s">
        <v>876</v>
      </c>
      <c r="E13" s="194" t="s">
        <v>853</v>
      </c>
      <c r="F13" s="194"/>
      <c r="G13" s="34"/>
    </row>
    <row r="14" spans="1:7" ht="33.75">
      <c r="A14" s="370"/>
      <c r="B14" s="2">
        <v>2</v>
      </c>
      <c r="C14" s="37" t="s">
        <v>1088</v>
      </c>
      <c r="D14" s="39" t="s">
        <v>1025</v>
      </c>
      <c r="E14" s="194" t="s">
        <v>530</v>
      </c>
      <c r="F14" s="194" t="s">
        <v>531</v>
      </c>
      <c r="G14" s="34"/>
    </row>
    <row r="15" spans="1:7" ht="89.1" customHeight="1">
      <c r="A15" s="370"/>
      <c r="B15" s="355">
        <v>2.0099999999999998</v>
      </c>
      <c r="C15" s="367" t="s">
        <v>1088</v>
      </c>
      <c r="D15" s="376" t="s">
        <v>2265</v>
      </c>
      <c r="E15" s="195" t="s">
        <v>614</v>
      </c>
      <c r="F15" s="195" t="s">
        <v>617</v>
      </c>
      <c r="G15" s="34"/>
    </row>
    <row r="16" spans="1:7" ht="99" customHeight="1">
      <c r="A16" s="370"/>
      <c r="B16" s="356"/>
      <c r="C16" s="368"/>
      <c r="D16" s="377"/>
      <c r="E16" s="196"/>
      <c r="F16" s="196" t="s">
        <v>615</v>
      </c>
      <c r="G16" s="34"/>
    </row>
    <row r="17" spans="1:7" ht="63" customHeight="1">
      <c r="A17" s="370"/>
      <c r="B17" s="357"/>
      <c r="C17" s="369"/>
      <c r="D17" s="378"/>
      <c r="E17" s="37"/>
      <c r="F17" s="37" t="s">
        <v>616</v>
      </c>
      <c r="G17" s="34"/>
    </row>
    <row r="18" spans="1:7" ht="117" customHeight="1">
      <c r="A18" s="370"/>
      <c r="B18" s="355">
        <v>2.02</v>
      </c>
      <c r="C18" s="367" t="s">
        <v>1088</v>
      </c>
      <c r="D18" s="376" t="s">
        <v>2266</v>
      </c>
      <c r="E18" s="195" t="s">
        <v>439</v>
      </c>
      <c r="F18" s="195" t="s">
        <v>525</v>
      </c>
      <c r="G18" s="34"/>
    </row>
    <row r="19" spans="1:7" ht="71.099999999999994" customHeight="1">
      <c r="A19" s="370"/>
      <c r="B19" s="356"/>
      <c r="C19" s="368"/>
      <c r="D19" s="377"/>
      <c r="E19" s="196" t="s">
        <v>529</v>
      </c>
      <c r="F19" s="196" t="s">
        <v>440</v>
      </c>
      <c r="G19" s="34"/>
    </row>
    <row r="20" spans="1:7" ht="90.75" customHeight="1">
      <c r="A20" s="370"/>
      <c r="B20" s="356"/>
      <c r="C20" s="368"/>
      <c r="D20" s="377"/>
      <c r="E20" s="196"/>
      <c r="F20" s="196" t="s">
        <v>619</v>
      </c>
      <c r="G20" s="34"/>
    </row>
    <row r="21" spans="1:7" ht="74.25" customHeight="1">
      <c r="A21" s="370"/>
      <c r="B21" s="357"/>
      <c r="C21" s="369"/>
      <c r="D21" s="378"/>
      <c r="E21" s="37"/>
      <c r="F21" s="37" t="s">
        <v>618</v>
      </c>
      <c r="G21" s="34"/>
    </row>
    <row r="22" spans="1:7" ht="90" customHeight="1">
      <c r="A22" s="370"/>
      <c r="B22" s="361">
        <v>2.0299999999999998</v>
      </c>
      <c r="C22" s="361" t="s">
        <v>822</v>
      </c>
      <c r="D22" s="364" t="s">
        <v>2267</v>
      </c>
      <c r="E22" s="367" t="s">
        <v>437</v>
      </c>
      <c r="F22" s="195" t="s">
        <v>460</v>
      </c>
      <c r="G22" s="34"/>
    </row>
    <row r="23" spans="1:7" ht="109.5" customHeight="1">
      <c r="A23" s="370"/>
      <c r="B23" s="362"/>
      <c r="C23" s="362"/>
      <c r="D23" s="365"/>
      <c r="E23" s="368"/>
      <c r="F23" s="196" t="s">
        <v>823</v>
      </c>
      <c r="G23" s="34"/>
    </row>
    <row r="24" spans="1:7" ht="74.25" customHeight="1">
      <c r="A24" s="370"/>
      <c r="B24" s="363"/>
      <c r="C24" s="363"/>
      <c r="D24" s="366"/>
      <c r="E24" s="369"/>
      <c r="F24" s="37" t="s">
        <v>436</v>
      </c>
      <c r="G24" s="34"/>
    </row>
    <row r="25" spans="1:7" ht="72" customHeight="1">
      <c r="A25" s="370"/>
      <c r="B25" s="2" t="s">
        <v>458</v>
      </c>
      <c r="C25" s="37" t="s">
        <v>459</v>
      </c>
      <c r="D25" s="39" t="s">
        <v>2268</v>
      </c>
      <c r="E25" s="37" t="s">
        <v>2263</v>
      </c>
      <c r="F25" s="37" t="s">
        <v>461</v>
      </c>
      <c r="G25" s="34"/>
    </row>
    <row r="26" spans="1:7" ht="98.1" customHeight="1">
      <c r="A26" s="370"/>
      <c r="B26" s="358">
        <v>3</v>
      </c>
      <c r="C26" s="355" t="s">
        <v>70</v>
      </c>
      <c r="D26" s="376" t="s">
        <v>2269</v>
      </c>
      <c r="E26" s="367" t="s">
        <v>0</v>
      </c>
      <c r="F26" s="195" t="s">
        <v>64</v>
      </c>
      <c r="G26" s="34"/>
    </row>
    <row r="27" spans="1:7" ht="90" customHeight="1">
      <c r="A27" s="370"/>
      <c r="B27" s="359"/>
      <c r="C27" s="356"/>
      <c r="D27" s="377"/>
      <c r="E27" s="368"/>
      <c r="F27" s="196" t="s">
        <v>59</v>
      </c>
      <c r="G27" s="34"/>
    </row>
    <row r="28" spans="1:7" ht="19.350000000000001" customHeight="1">
      <c r="A28" s="370"/>
      <c r="B28" s="359"/>
      <c r="C28" s="356"/>
      <c r="D28" s="377"/>
      <c r="E28" s="368"/>
      <c r="F28" s="196" t="s">
        <v>60</v>
      </c>
      <c r="G28" s="34"/>
    </row>
    <row r="29" spans="1:7" ht="74.45" customHeight="1">
      <c r="A29" s="370"/>
      <c r="B29" s="359"/>
      <c r="C29" s="356"/>
      <c r="D29" s="377"/>
      <c r="E29" s="368"/>
      <c r="F29" s="196" t="s">
        <v>61</v>
      </c>
      <c r="G29" s="34"/>
    </row>
    <row r="30" spans="1:7" ht="62.45" customHeight="1">
      <c r="A30" s="370"/>
      <c r="B30" s="359"/>
      <c r="C30" s="356"/>
      <c r="D30" s="377"/>
      <c r="E30" s="368"/>
      <c r="F30" s="196" t="s">
        <v>62</v>
      </c>
      <c r="G30" s="34"/>
    </row>
    <row r="31" spans="1:7" ht="81" customHeight="1">
      <c r="A31" s="370"/>
      <c r="B31" s="359"/>
      <c r="C31" s="356"/>
      <c r="D31" s="377"/>
      <c r="E31" s="368"/>
      <c r="F31" s="196" t="s">
        <v>63</v>
      </c>
      <c r="G31" s="34"/>
    </row>
    <row r="32" spans="1:7" ht="48.75" customHeight="1">
      <c r="A32" s="370"/>
      <c r="B32" s="359"/>
      <c r="C32" s="356"/>
      <c r="D32" s="377"/>
      <c r="E32" s="368"/>
      <c r="F32" s="196" t="s">
        <v>66</v>
      </c>
      <c r="G32" s="34"/>
    </row>
    <row r="33" spans="1:7" ht="98.45" customHeight="1">
      <c r="A33" s="370"/>
      <c r="B33" s="359"/>
      <c r="C33" s="356"/>
      <c r="D33" s="377"/>
      <c r="E33" s="368"/>
      <c r="F33" s="196" t="s">
        <v>65</v>
      </c>
      <c r="G33" s="34"/>
    </row>
    <row r="34" spans="1:7" ht="89.1" customHeight="1">
      <c r="A34" s="370"/>
      <c r="B34" s="359"/>
      <c r="C34" s="356"/>
      <c r="D34" s="377"/>
      <c r="E34" s="368"/>
      <c r="F34" s="196" t="s">
        <v>67</v>
      </c>
      <c r="G34" s="34"/>
    </row>
    <row r="35" spans="1:7" ht="29.1" customHeight="1">
      <c r="A35" s="370"/>
      <c r="B35" s="359"/>
      <c r="C35" s="356"/>
      <c r="D35" s="377"/>
      <c r="E35" s="368"/>
      <c r="F35" s="196" t="s">
        <v>68</v>
      </c>
      <c r="G35" s="34"/>
    </row>
    <row r="36" spans="1:7" ht="126.75">
      <c r="A36" s="370"/>
      <c r="B36" s="360"/>
      <c r="C36" s="357"/>
      <c r="D36" s="378"/>
      <c r="E36" s="369"/>
      <c r="F36" s="197" t="s">
        <v>69</v>
      </c>
      <c r="G36" s="34"/>
    </row>
    <row r="37" spans="1:7" ht="112.5">
      <c r="A37" s="370"/>
      <c r="B37" s="170">
        <v>3.01</v>
      </c>
      <c r="C37" s="171" t="s">
        <v>70</v>
      </c>
      <c r="D37" s="39" t="s">
        <v>2270</v>
      </c>
      <c r="E37" s="198" t="s">
        <v>1328</v>
      </c>
      <c r="F37" s="199" t="s">
        <v>1434</v>
      </c>
      <c r="G37" s="34"/>
    </row>
    <row r="38" spans="1:7" ht="101.25">
      <c r="A38" s="370"/>
      <c r="B38" s="170">
        <v>3.02</v>
      </c>
      <c r="C38" s="171" t="s">
        <v>1361</v>
      </c>
      <c r="D38" s="39" t="s">
        <v>2271</v>
      </c>
      <c r="E38" s="198" t="s">
        <v>1376</v>
      </c>
      <c r="F38" s="199" t="s">
        <v>1435</v>
      </c>
      <c r="G38" s="34"/>
    </row>
    <row r="39" spans="1:7" ht="101.25">
      <c r="A39" s="370"/>
      <c r="B39" s="180">
        <v>4</v>
      </c>
      <c r="C39" s="179" t="s">
        <v>1531</v>
      </c>
      <c r="D39" s="39" t="s">
        <v>2272</v>
      </c>
      <c r="E39" s="37" t="s">
        <v>2215</v>
      </c>
      <c r="F39" s="37" t="s">
        <v>1532</v>
      </c>
      <c r="G39" s="34"/>
    </row>
    <row r="40" spans="1:7" ht="56.25">
      <c r="A40" s="370"/>
      <c r="B40" s="170">
        <v>4.01</v>
      </c>
      <c r="C40" s="179" t="s">
        <v>1531</v>
      </c>
      <c r="D40" s="39" t="s">
        <v>2274</v>
      </c>
      <c r="E40" s="37" t="s">
        <v>2229</v>
      </c>
      <c r="F40" s="37" t="s">
        <v>2233</v>
      </c>
      <c r="G40" s="34"/>
    </row>
    <row r="41" spans="1:7" ht="56.25">
      <c r="A41" s="370"/>
      <c r="B41" s="170" t="s">
        <v>2261</v>
      </c>
      <c r="C41" s="179" t="s">
        <v>1531</v>
      </c>
      <c r="D41" s="39" t="s">
        <v>2273</v>
      </c>
      <c r="E41" s="37" t="s">
        <v>2264</v>
      </c>
      <c r="F41" s="37" t="s">
        <v>2262</v>
      </c>
      <c r="G41" s="34"/>
    </row>
    <row r="42" spans="1:7" ht="56.25">
      <c r="A42" s="370"/>
      <c r="B42" s="170" t="s">
        <v>2299</v>
      </c>
      <c r="C42" s="179" t="s">
        <v>1531</v>
      </c>
      <c r="D42" s="39" t="s">
        <v>2306</v>
      </c>
      <c r="E42" s="37" t="s">
        <v>2263</v>
      </c>
      <c r="F42" s="37" t="s">
        <v>2300</v>
      </c>
      <c r="G42" s="34"/>
    </row>
    <row r="43" spans="1:7" ht="123.75">
      <c r="A43" s="370"/>
      <c r="B43" s="191">
        <v>4.0999999999999996</v>
      </c>
      <c r="C43" s="179" t="s">
        <v>2305</v>
      </c>
      <c r="D43" s="192">
        <v>42867</v>
      </c>
      <c r="E43" s="200" t="s">
        <v>2308</v>
      </c>
      <c r="F43" s="37" t="s">
        <v>2307</v>
      </c>
      <c r="G43" s="34"/>
    </row>
    <row r="44" spans="1:7" ht="78.75">
      <c r="A44" s="370"/>
      <c r="B44" s="191">
        <v>4.2</v>
      </c>
      <c r="C44" s="179" t="s">
        <v>2305</v>
      </c>
      <c r="D44" s="192">
        <v>42704</v>
      </c>
      <c r="E44" s="200" t="s">
        <v>2510</v>
      </c>
      <c r="F44" s="37" t="s">
        <v>2485</v>
      </c>
      <c r="G44" s="34"/>
    </row>
    <row r="45" spans="1:7" ht="157.5">
      <c r="A45" s="370"/>
      <c r="B45" s="240">
        <v>5</v>
      </c>
      <c r="C45" s="179" t="s">
        <v>2305</v>
      </c>
      <c r="D45" s="192">
        <v>42867</v>
      </c>
      <c r="E45" s="200" t="s">
        <v>12917</v>
      </c>
      <c r="F45" s="37" t="s">
        <v>12639</v>
      </c>
      <c r="G45" s="34"/>
    </row>
    <row r="46" spans="1:7" ht="45">
      <c r="A46" s="370"/>
      <c r="B46" s="191">
        <v>5.01</v>
      </c>
      <c r="C46" s="179" t="s">
        <v>2305</v>
      </c>
      <c r="D46" s="192">
        <v>42907</v>
      </c>
      <c r="E46" s="200" t="s">
        <v>12935</v>
      </c>
      <c r="F46" s="37" t="s">
        <v>12639</v>
      </c>
      <c r="G46" s="34"/>
    </row>
    <row r="47" spans="1:7" ht="67.5">
      <c r="A47" s="370"/>
      <c r="B47" s="191">
        <v>5.0999999999999996</v>
      </c>
      <c r="C47" s="179" t="s">
        <v>2305</v>
      </c>
      <c r="D47" s="192">
        <v>43070</v>
      </c>
      <c r="E47" s="200" t="s">
        <v>13129</v>
      </c>
      <c r="F47" s="37" t="s">
        <v>13130</v>
      </c>
      <c r="G47" s="34"/>
    </row>
    <row r="48" spans="1:7" ht="56.25">
      <c r="A48" s="370"/>
      <c r="B48" s="191">
        <v>5.1100000000000003</v>
      </c>
      <c r="C48" s="179" t="s">
        <v>13371</v>
      </c>
      <c r="D48" s="192">
        <v>43217</v>
      </c>
      <c r="E48" s="200" t="s">
        <v>13499</v>
      </c>
      <c r="F48" s="37" t="s">
        <v>13405</v>
      </c>
      <c r="G48" s="34"/>
    </row>
    <row r="49" spans="1:7" ht="56.25">
      <c r="A49" s="370"/>
      <c r="B49" s="191">
        <v>5.12</v>
      </c>
      <c r="C49" s="179" t="s">
        <v>13371</v>
      </c>
      <c r="D49" s="192">
        <v>43581</v>
      </c>
      <c r="E49" s="200" t="s">
        <v>13499</v>
      </c>
      <c r="F49" s="37" t="s">
        <v>14064</v>
      </c>
      <c r="G49" s="34"/>
    </row>
    <row r="50" spans="1:7" ht="78.75">
      <c r="A50" s="370"/>
      <c r="B50" s="240">
        <v>6</v>
      </c>
      <c r="C50" s="179" t="s">
        <v>13371</v>
      </c>
      <c r="D50" s="192">
        <v>43964</v>
      </c>
      <c r="E50" s="200" t="s">
        <v>14291</v>
      </c>
      <c r="F50" s="37" t="s">
        <v>14074</v>
      </c>
      <c r="G50" s="34"/>
    </row>
    <row r="51" spans="1:7" ht="45">
      <c r="A51" s="370"/>
      <c r="B51" s="191">
        <v>6.01</v>
      </c>
      <c r="C51" s="179" t="s">
        <v>13371</v>
      </c>
      <c r="D51" s="192">
        <v>43970</v>
      </c>
      <c r="E51" s="200" t="s">
        <v>15309</v>
      </c>
      <c r="F51" s="200" t="s">
        <v>14074</v>
      </c>
      <c r="G51" s="34"/>
    </row>
    <row r="52" spans="1:7" ht="45">
      <c r="A52" s="370"/>
      <c r="B52" s="191">
        <v>6.1</v>
      </c>
      <c r="C52" s="179" t="s">
        <v>13371</v>
      </c>
      <c r="D52" s="192">
        <v>44314</v>
      </c>
      <c r="E52" s="200" t="s">
        <v>15314</v>
      </c>
      <c r="F52" s="200" t="s">
        <v>15319</v>
      </c>
      <c r="G52" s="34"/>
    </row>
    <row r="53" spans="1:7" ht="13.5" thickBot="1">
      <c r="A53" s="371"/>
      <c r="B53" s="372" t="str">
        <f ca="1">OFFSET(L!$C$1,MATCH("General"&amp;"Cpy",L!$A:$A,0)-1,SL,,)</f>
        <v>© 2021 Responsible Minerals Initiative. All rights reserved.</v>
      </c>
      <c r="C53" s="372"/>
      <c r="D53" s="372"/>
      <c r="E53" s="372"/>
      <c r="F53" s="372"/>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3.95"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2021 Responsible Minerals Initiative. All rights reserved.</v>
      </c>
      <c r="C32" s="382"/>
      <c r="D32" s="383"/>
      <c r="E32" s="128"/>
    </row>
    <row r="33" spans="1:4" ht="13.5" thickBot="1">
      <c r="A33" s="88"/>
      <c r="B33" s="183"/>
      <c r="C33" s="183"/>
      <c r="D33" s="384"/>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0" t="str">
        <f ca="1">OFFSET(L!$C$1,MATCH("Declaration"&amp;ADDRESS(ROW(),COLUMN(),4),L!$A:$A,0)-1,SL,,)</f>
        <v>Conflict Minerals Reporting Template (CMRT)</v>
      </c>
      <c r="E2" s="411"/>
      <c r="F2" s="411"/>
      <c r="G2" s="411"/>
      <c r="H2" s="411"/>
      <c r="I2" s="411"/>
      <c r="J2" s="41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0"/>
      <c r="G3" s="420"/>
      <c r="H3" s="420"/>
      <c r="I3" s="182"/>
      <c r="J3" s="167" t="s">
        <v>15318</v>
      </c>
      <c r="K3" s="47"/>
      <c r="L3" s="139"/>
      <c r="M3" s="130"/>
      <c r="N3" s="130"/>
      <c r="O3" s="131"/>
      <c r="P3" s="144">
        <f>MATCH($D$3,LN,0)</f>
        <v>1</v>
      </c>
    </row>
    <row r="4" spans="1:34" ht="15.75">
      <c r="A4" s="45"/>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5" t="str">
        <f ca="1">OFFSET(L!$C$1,MATCH("Declaration"&amp;ADDRESS(ROW(),COLUMN(),4),L!$A:$A,0)-1,SL,,)</f>
        <v>Company Information</v>
      </c>
      <c r="C7" s="425"/>
      <c r="D7" s="425"/>
      <c r="E7" s="425"/>
      <c r="F7" s="425"/>
      <c r="G7" s="425"/>
      <c r="H7" s="425"/>
      <c r="I7" s="425"/>
      <c r="J7" s="425"/>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3" t="s">
        <v>15606</v>
      </c>
      <c r="E8" s="414"/>
      <c r="F8" s="414"/>
      <c r="G8" s="414"/>
      <c r="H8" s="414"/>
      <c r="I8" s="414"/>
      <c r="J8" s="415"/>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2" t="s">
        <v>495</v>
      </c>
      <c r="E9" s="423"/>
      <c r="F9" s="423"/>
      <c r="G9" s="424"/>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6" t="str">
        <f ca="1">OFFSET(L!$C$1,MATCH("Declaration"&amp;ADDRESS(ROW(),COLUMN(),4)&amp;LEFT($D$9,1),L!$A:$A,0)-1,SL,,)</f>
        <v>Go to Product List tab to enter products this declaration applies to</v>
      </c>
      <c r="C10" s="151"/>
      <c r="D10" s="417"/>
      <c r="E10" s="418"/>
      <c r="F10" s="418"/>
      <c r="G10" s="418"/>
      <c r="H10" s="418"/>
      <c r="I10" s="418"/>
      <c r="J10" s="41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7"/>
      <c r="C11" s="151"/>
      <c r="D11" s="436" t="str">
        <f ca="1">IF(D9=Q9,OFFSET(L!$C$1,MATCH("Declaration"&amp;ADDRESS(ROW(),COLUMN(),4),L!$A:$A,0)-1,SL,,),"")</f>
        <v>Click here to enter the products this declaration applies to</v>
      </c>
      <c r="E11" s="437"/>
      <c r="F11" s="437"/>
      <c r="G11" s="437"/>
      <c r="H11" s="437"/>
      <c r="I11" s="437"/>
      <c r="J11" s="43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9"/>
      <c r="E12" s="400"/>
      <c r="F12" s="400"/>
      <c r="G12" s="400"/>
      <c r="H12" s="400"/>
      <c r="I12" s="400"/>
      <c r="J12" s="40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9"/>
      <c r="E13" s="400"/>
      <c r="F13" s="400"/>
      <c r="G13" s="400"/>
      <c r="H13" s="400"/>
      <c r="I13" s="400"/>
      <c r="J13" s="40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9"/>
      <c r="E14" s="400"/>
      <c r="F14" s="400"/>
      <c r="G14" s="400"/>
      <c r="H14" s="400"/>
      <c r="I14" s="400"/>
      <c r="J14" s="40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9" t="s">
        <v>15609</v>
      </c>
      <c r="E15" s="400"/>
      <c r="F15" s="400"/>
      <c r="G15" s="400"/>
      <c r="H15" s="400"/>
      <c r="I15" s="400"/>
      <c r="J15" s="40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8" t="s">
        <v>15610</v>
      </c>
      <c r="E16" s="429"/>
      <c r="F16" s="429"/>
      <c r="G16" s="429"/>
      <c r="H16" s="429"/>
      <c r="I16" s="429"/>
      <c r="J16" s="43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9" t="s">
        <v>15611</v>
      </c>
      <c r="E17" s="400"/>
      <c r="F17" s="400"/>
      <c r="G17" s="400"/>
      <c r="H17" s="400"/>
      <c r="I17" s="400"/>
      <c r="J17" s="40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9" t="s">
        <v>15609</v>
      </c>
      <c r="E18" s="400"/>
      <c r="F18" s="400"/>
      <c r="G18" s="400"/>
      <c r="H18" s="400"/>
      <c r="I18" s="400"/>
      <c r="J18" s="40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9"/>
      <c r="E19" s="400"/>
      <c r="F19" s="400"/>
      <c r="G19" s="400"/>
      <c r="H19" s="400"/>
      <c r="I19" s="400"/>
      <c r="J19" s="40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8" t="s">
        <v>15610</v>
      </c>
      <c r="E20" s="429"/>
      <c r="F20" s="429"/>
      <c r="G20" s="429"/>
      <c r="H20" s="429"/>
      <c r="I20" s="429"/>
      <c r="J20" s="43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3"/>
      <c r="E21" s="394"/>
      <c r="F21" s="394"/>
      <c r="G21" s="394"/>
      <c r="H21" s="394"/>
      <c r="I21" s="394"/>
      <c r="J21" s="39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6">
        <v>44361</v>
      </c>
      <c r="E22" s="397"/>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3"/>
      <c r="E23" s="43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8" t="str">
        <f ca="1">OFFSET(L!$C$1,MATCH("Declaration"&amp;ADDRESS(ROW(),COLUMN(),4),L!$A:$A,0)-1,SL,,)</f>
        <v>Answer the following questions 1 - 8 based on the declaration scope indicated above</v>
      </c>
      <c r="C24" s="398"/>
      <c r="D24" s="398"/>
      <c r="E24" s="398"/>
      <c r="F24" s="398"/>
      <c r="G24" s="398"/>
      <c r="H24" s="398"/>
      <c r="I24" s="398"/>
      <c r="J24" s="39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4" t="str">
        <f ca="1">OFFSET(L!$C$1,MATCH("Declaration"&amp;ADDRESS(ROW(),COLUMN(),4),L!$A:$A,0)-1,SL,,)</f>
        <v>Answer</v>
      </c>
      <c r="E25" s="434"/>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5" t="s">
        <v>489</v>
      </c>
      <c r="E26" s="386"/>
      <c r="F26" s="15"/>
      <c r="G26" s="387"/>
      <c r="H26" s="388"/>
      <c r="I26" s="388"/>
      <c r="J26" s="389"/>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5" t="s">
        <v>489</v>
      </c>
      <c r="E27" s="386"/>
      <c r="F27" s="15"/>
      <c r="G27" s="387"/>
      <c r="H27" s="388"/>
      <c r="I27" s="388"/>
      <c r="J27" s="389"/>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5" t="s">
        <v>489</v>
      </c>
      <c r="E28" s="386"/>
      <c r="F28" s="15"/>
      <c r="G28" s="387"/>
      <c r="H28" s="388"/>
      <c r="I28" s="388"/>
      <c r="J28" s="389"/>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5" t="s">
        <v>489</v>
      </c>
      <c r="E29" s="386"/>
      <c r="F29" s="15"/>
      <c r="G29" s="387"/>
      <c r="H29" s="388"/>
      <c r="I29" s="388"/>
      <c r="J29" s="389"/>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392" t="str">
        <f ca="1">D25</f>
        <v>Answer</v>
      </c>
      <c r="E31" s="392"/>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87"/>
      <c r="H32" s="388"/>
      <c r="I32" s="388"/>
      <c r="J32" s="38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5"/>
      <c r="E33" s="386"/>
      <c r="F33" s="58"/>
      <c r="G33" s="387"/>
      <c r="H33" s="388"/>
      <c r="I33" s="388"/>
      <c r="J33" s="38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5"/>
      <c r="E34" s="386"/>
      <c r="F34" s="58"/>
      <c r="G34" s="387"/>
      <c r="H34" s="388"/>
      <c r="I34" s="388"/>
      <c r="J34" s="38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5"/>
      <c r="E35" s="386"/>
      <c r="F35" s="58"/>
      <c r="G35" s="387"/>
      <c r="H35" s="388"/>
      <c r="I35" s="388"/>
      <c r="J35" s="38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392" t="str">
        <f ca="1">D25</f>
        <v>Answer</v>
      </c>
      <c r="E37" s="392"/>
      <c r="F37" s="21"/>
      <c r="G37" s="55" t="str">
        <f ca="1">G25</f>
        <v>Comments</v>
      </c>
      <c r="H37" s="432"/>
      <c r="I37" s="432"/>
      <c r="J37" s="432"/>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5"/>
      <c r="E38" s="386"/>
      <c r="F38" s="58"/>
      <c r="G38" s="387"/>
      <c r="H38" s="388"/>
      <c r="I38" s="388"/>
      <c r="J38" s="389"/>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5"/>
      <c r="E39" s="386"/>
      <c r="F39" s="58"/>
      <c r="G39" s="387"/>
      <c r="H39" s="388"/>
      <c r="I39" s="388"/>
      <c r="J39" s="389"/>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5"/>
      <c r="E40" s="386"/>
      <c r="F40" s="58"/>
      <c r="G40" s="387"/>
      <c r="H40" s="388"/>
      <c r="I40" s="388"/>
      <c r="J40" s="389"/>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5"/>
      <c r="E41" s="386"/>
      <c r="F41" s="58"/>
      <c r="G41" s="387"/>
      <c r="H41" s="388"/>
      <c r="I41" s="388"/>
      <c r="J41" s="389"/>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392" t="str">
        <f ca="1">D25</f>
        <v>Answer</v>
      </c>
      <c r="E43" s="392"/>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5"/>
      <c r="E44" s="386"/>
      <c r="F44" s="58"/>
      <c r="G44" s="387"/>
      <c r="H44" s="388"/>
      <c r="I44" s="388"/>
      <c r="J44" s="389"/>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5"/>
      <c r="E45" s="386"/>
      <c r="F45" s="58"/>
      <c r="G45" s="387"/>
      <c r="H45" s="388"/>
      <c r="I45" s="388"/>
      <c r="J45" s="389"/>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5"/>
      <c r="E46" s="386"/>
      <c r="F46" s="58"/>
      <c r="G46" s="387"/>
      <c r="H46" s="388"/>
      <c r="I46" s="388"/>
      <c r="J46" s="389"/>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5"/>
      <c r="E47" s="386"/>
      <c r="F47" s="58"/>
      <c r="G47" s="387"/>
      <c r="H47" s="388"/>
      <c r="I47" s="388"/>
      <c r="J47" s="389"/>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2" t="str">
        <f ca="1">D25</f>
        <v>Answer</v>
      </c>
      <c r="E49" s="392"/>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5"/>
      <c r="E50" s="386"/>
      <c r="F50" s="58"/>
      <c r="G50" s="387"/>
      <c r="H50" s="388"/>
      <c r="I50" s="388"/>
      <c r="J50" s="38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5"/>
      <c r="E51" s="386"/>
      <c r="F51" s="58"/>
      <c r="G51" s="387"/>
      <c r="H51" s="388"/>
      <c r="I51" s="388"/>
      <c r="J51" s="38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5"/>
      <c r="E52" s="386"/>
      <c r="F52" s="58"/>
      <c r="G52" s="387"/>
      <c r="H52" s="388"/>
      <c r="I52" s="388"/>
      <c r="J52" s="38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5"/>
      <c r="E53" s="386"/>
      <c r="F53" s="58"/>
      <c r="G53" s="387"/>
      <c r="H53" s="388"/>
      <c r="I53" s="388"/>
      <c r="J53" s="38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392" t="str">
        <f ca="1">D25</f>
        <v>Answer</v>
      </c>
      <c r="E55" s="392"/>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0"/>
      <c r="E56" s="391"/>
      <c r="F56" s="58"/>
      <c r="G56" s="387"/>
      <c r="H56" s="388"/>
      <c r="I56" s="388"/>
      <c r="J56" s="38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90"/>
      <c r="E57" s="391"/>
      <c r="F57" s="58"/>
      <c r="G57" s="387"/>
      <c r="H57" s="388"/>
      <c r="I57" s="388"/>
      <c r="J57" s="38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0"/>
      <c r="E58" s="391"/>
      <c r="F58" s="58"/>
      <c r="G58" s="387"/>
      <c r="H58" s="388"/>
      <c r="I58" s="388"/>
      <c r="J58" s="38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0"/>
      <c r="E59" s="391"/>
      <c r="F59" s="58"/>
      <c r="G59" s="387"/>
      <c r="H59" s="388"/>
      <c r="I59" s="388"/>
      <c r="J59" s="38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392" t="str">
        <f ca="1">D25</f>
        <v>Answer</v>
      </c>
      <c r="E61" s="392"/>
      <c r="F61" s="21"/>
      <c r="G61" s="55" t="str">
        <f ca="1">G25</f>
        <v>Comments</v>
      </c>
      <c r="H61" s="431"/>
      <c r="I61" s="431"/>
      <c r="J61" s="431"/>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87"/>
      <c r="H62" s="388"/>
      <c r="I62" s="388"/>
      <c r="J62" s="38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5"/>
      <c r="E63" s="386"/>
      <c r="F63" s="58"/>
      <c r="G63" s="387"/>
      <c r="H63" s="388"/>
      <c r="I63" s="388"/>
      <c r="J63" s="38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5"/>
      <c r="E64" s="386"/>
      <c r="F64" s="58"/>
      <c r="G64" s="387"/>
      <c r="H64" s="388"/>
      <c r="I64" s="388"/>
      <c r="J64" s="38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5"/>
      <c r="E65" s="386"/>
      <c r="F65" s="58"/>
      <c r="G65" s="387"/>
      <c r="H65" s="388"/>
      <c r="I65" s="388"/>
      <c r="J65" s="38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392" t="str">
        <f ca="1">D25</f>
        <v>Answer</v>
      </c>
      <c r="E67" s="392"/>
      <c r="F67" s="21"/>
      <c r="G67" s="55" t="str">
        <f ca="1">G25</f>
        <v>Comments</v>
      </c>
      <c r="H67" s="431" t="str">
        <f>IF(Q75="(*)","Click here to enter smelter names","")</f>
        <v/>
      </c>
      <c r="I67" s="431"/>
      <c r="J67" s="431"/>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5"/>
      <c r="E68" s="386"/>
      <c r="F68" s="59"/>
      <c r="G68" s="387"/>
      <c r="H68" s="388"/>
      <c r="I68" s="388"/>
      <c r="J68" s="38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5"/>
      <c r="E69" s="386"/>
      <c r="F69" s="59"/>
      <c r="G69" s="387"/>
      <c r="H69" s="388"/>
      <c r="I69" s="388"/>
      <c r="J69" s="38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5"/>
      <c r="E70" s="386"/>
      <c r="F70" s="59"/>
      <c r="G70" s="387"/>
      <c r="H70" s="388"/>
      <c r="I70" s="388"/>
      <c r="J70" s="38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5"/>
      <c r="E71" s="386"/>
      <c r="F71" s="61"/>
      <c r="G71" s="387"/>
      <c r="H71" s="388"/>
      <c r="I71" s="388"/>
      <c r="J71" s="38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5" t="str">
        <f ca="1">OFFSET(L!$C$1,MATCH("Declaration"&amp;ADDRESS(ROW(),COLUMN(),4),L!$A:$A,0)-1,SL,,)</f>
        <v>Answer the Following Questions at a Company Level</v>
      </c>
      <c r="C73" s="445"/>
      <c r="D73" s="445"/>
      <c r="E73" s="445"/>
      <c r="F73" s="445"/>
      <c r="G73" s="445"/>
      <c r="H73" s="445"/>
      <c r="I73" s="445"/>
      <c r="J73" s="44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4" t="str">
        <f ca="1">D25</f>
        <v>Answer</v>
      </c>
      <c r="E74" s="434"/>
      <c r="F74" s="64"/>
      <c r="G74" s="434" t="str">
        <f ca="1">G25</f>
        <v>Comments</v>
      </c>
      <c r="H74" s="434" t="e">
        <f>HLOOKUP(SL,LT,$O74,0)</f>
        <v>#NAME?</v>
      </c>
      <c r="I74" s="43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5" t="s">
        <v>488</v>
      </c>
      <c r="E75" s="386"/>
      <c r="F75" s="68"/>
      <c r="G75" s="387"/>
      <c r="H75" s="388"/>
      <c r="I75" s="388"/>
      <c r="J75" s="389"/>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5"/>
      <c r="H76" s="435"/>
      <c r="I76" s="435"/>
      <c r="J76" s="43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5" t="s">
        <v>488</v>
      </c>
      <c r="E77" s="386"/>
      <c r="F77" s="68"/>
      <c r="G77" s="404" t="s">
        <v>15612</v>
      </c>
      <c r="H77" s="405"/>
      <c r="I77" s="405"/>
      <c r="J77" s="406"/>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5" t="s">
        <v>488</v>
      </c>
      <c r="E79" s="386"/>
      <c r="F79" s="68"/>
      <c r="G79" s="387"/>
      <c r="H79" s="388"/>
      <c r="I79" s="388"/>
      <c r="J79" s="389"/>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5" t="s">
        <v>488</v>
      </c>
      <c r="E81" s="386"/>
      <c r="F81" s="68"/>
      <c r="G81" s="387"/>
      <c r="H81" s="388"/>
      <c r="I81" s="388"/>
      <c r="J81" s="389"/>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5" t="s">
        <v>15250</v>
      </c>
      <c r="E83" s="386"/>
      <c r="F83" s="68"/>
      <c r="G83" s="387"/>
      <c r="H83" s="388"/>
      <c r="I83" s="388"/>
      <c r="J83" s="389"/>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42" t="s">
        <v>488</v>
      </c>
      <c r="E85" s="443"/>
      <c r="F85" s="68"/>
      <c r="G85" s="387"/>
      <c r="H85" s="388"/>
      <c r="I85" s="388"/>
      <c r="J85" s="389"/>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5"/>
      <c r="H86" s="435"/>
      <c r="I86" s="435"/>
      <c r="J86" s="43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5" t="s">
        <v>488</v>
      </c>
      <c r="E87" s="386"/>
      <c r="F87" s="68"/>
      <c r="G87" s="387"/>
      <c r="H87" s="388"/>
      <c r="I87" s="388"/>
      <c r="J87" s="389"/>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4"/>
      <c r="H88" s="444"/>
      <c r="I88" s="444"/>
      <c r="J88" s="44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5" t="s">
        <v>489</v>
      </c>
      <c r="E89" s="386"/>
      <c r="F89" s="68"/>
      <c r="G89" s="387"/>
      <c r="H89" s="388"/>
      <c r="I89" s="388"/>
      <c r="J89" s="389"/>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1" t="str">
        <f>IF(OR($D$8="",$I$3=""),"","Click here to check required fields completion")</f>
        <v/>
      </c>
      <c r="C90" s="441"/>
      <c r="D90" s="441"/>
      <c r="E90" s="441"/>
      <c r="F90" s="441"/>
      <c r="G90" s="441"/>
      <c r="H90" s="441"/>
      <c r="I90" s="441"/>
      <c r="J90" s="44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2021 Responsible Minerals Initiative. All rights reserved.</v>
      </c>
      <c r="B91" s="440"/>
      <c r="C91" s="440"/>
      <c r="D91" s="440"/>
      <c r="E91" s="440"/>
      <c r="F91" s="440"/>
      <c r="G91" s="440"/>
      <c r="H91" s="440"/>
      <c r="I91" s="440"/>
      <c r="J91" s="44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CB57F78-6204-4086-B6F1-20CF5210B8AE}"/>
    <hyperlink ref="D20" r:id="rId4" xr:uid="{86DBDE10-9686-4744-A914-F220B6FABF88}"/>
    <hyperlink ref="G77" r:id="rId5" xr:uid="{F37FFE9E-CFC4-413A-9E7C-9CC2DD512EA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6" t="str">
        <f ca="1">OFFSET(L!$C$1,MATCH("Smelter List"&amp;ADDRESS(ROW(),COLUMN(),4),L!$A:$A,0)-1,SL,,)</f>
        <v>Link to "RMAP Conformant Smelter List"</v>
      </c>
      <c r="K2" s="447"/>
      <c r="L2" s="447"/>
      <c r="M2" s="447"/>
      <c r="N2" s="447"/>
      <c r="O2" s="447"/>
      <c r="P2" s="231"/>
      <c r="Q2" s="232"/>
      <c r="R2" s="233"/>
      <c r="S2" s="233"/>
      <c r="T2" s="233"/>
      <c r="U2" s="262"/>
      <c r="V2" s="262"/>
      <c r="W2" s="263"/>
      <c r="X2" s="262"/>
      <c r="Y2" s="262"/>
      <c r="Z2" s="262"/>
      <c r="AH2" s="174" t="s">
        <v>488</v>
      </c>
    </row>
    <row r="3" spans="1:34" s="264" customFormat="1" ht="273.95" customHeight="1">
      <c r="A3" s="202"/>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65"/>
      <c r="G3" s="449" t="str">
        <f ca="1">OFFSET(L!$C$1,MATCH("General"&amp;"Cpy",L!$A:$A,0)-1,SL,,)</f>
        <v>© 2021 Responsible Minerals Initiative. All rights reserved.</v>
      </c>
      <c r="H3" s="449"/>
      <c r="I3" s="450"/>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1" t="str">
        <f ca="1">OFFSET(L!$C$1,MATCH("Checker"&amp;ADDRESS(ROW(),COLUMN(),4),L!$A:$A,0)-1,SL,,)</f>
        <v>To ensure all required fields have been populated before submitting to your customers review form for any line items highlighted in red</v>
      </c>
      <c r="B1" s="451"/>
      <c r="C1" s="451"/>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Desco Industries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Jeffrey Bell</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Jeffrey.Bell@StaticControl.com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919-718-2820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Jeffrey Bell</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Jeffrey.Bell@StaticControl.com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44361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341">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https://desco.descoindustries.com/pdf/Regulatory-Statement-Desco-Industries.pdf</v>
      </c>
      <c r="C56" s="102" t="str">
        <f t="shared" ca="1" si="10"/>
        <v>Complete</v>
      </c>
      <c r="D56" s="108" t="str">
        <f>IF(H56=1,"Click here to specify URL for question (B)","")</f>
        <v/>
      </c>
      <c r="E56" s="84"/>
      <c r="F56" s="107">
        <f>IF(AND(F55=1,B55="Yes"),1,0)</f>
        <v>0</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in conformance with IPC1755 (e.g., CMRT)</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1307</v>
      </c>
      <c r="F64" s="107">
        <f>IF(B5=Declaration!Q9,1,0)</f>
        <v>1</v>
      </c>
      <c r="G64" s="81">
        <f>IF('Product List'!B6="",1,0)</f>
        <v>0</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3" t="str">
        <f ca="1">OFFSET(L!$C$1,MATCH("Product List"&amp;ADDRESS(ROW(),COLUMN(),4),L!$A:$A,0)-1,SL,,)</f>
        <v>Completion required only if reporting level "Product (or List of Products)" selected on the 'Declaration' worksheet.</v>
      </c>
      <c r="B1" s="454"/>
      <c r="C1" s="454"/>
      <c r="D1" s="454"/>
      <c r="E1" s="145"/>
    </row>
    <row r="2" spans="1:6">
      <c r="A2" s="29"/>
      <c r="B2" s="147"/>
      <c r="C2" s="147"/>
      <c r="D2"/>
      <c r="E2" s="30"/>
    </row>
    <row r="3" spans="1:6">
      <c r="A3" s="29"/>
      <c r="B3" s="147"/>
      <c r="C3" s="147"/>
      <c r="D3" s="147"/>
      <c r="E3" s="30"/>
    </row>
    <row r="4" spans="1:6" ht="15.75" customHeight="1">
      <c r="A4" s="29"/>
      <c r="B4" s="452" t="s">
        <v>898</v>
      </c>
      <c r="C4" s="452"/>
      <c r="D4" s="452"/>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354" t="s">
        <v>15607</v>
      </c>
      <c r="C6" s="111" t="s">
        <v>15608</v>
      </c>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5" t="str">
        <f ca="1">OFFSET(L!$C$1,MATCH("General"&amp;"Cpy",L!$A:$A,0)-1,SL,,)</f>
        <v>© 2021 Responsible Minerals Initiative. All rights reserved.</v>
      </c>
      <c r="C1001" s="455"/>
      <c r="D1001" s="455"/>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Smith</cp:lastModifiedBy>
  <cp:lastPrinted>2015-04-21T20:47:43Z</cp:lastPrinted>
  <dcterms:created xsi:type="dcterms:W3CDTF">2010-06-21T21:00:23Z</dcterms:created>
  <dcterms:modified xsi:type="dcterms:W3CDTF">2021-06-14T15:49:19Z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Jet Reports Function Literals">
    <vt:lpwstr>,	;	,	{	}	[@[{0}]]	1033</vt:lpwstr>
  </property>
</Properties>
</file>